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5" windowWidth="18075" windowHeight="8145" tabRatio="651" firstSheet="8" activeTab="11"/>
  </bookViews>
  <sheets>
    <sheet name="0.list" sheetId="1" state="hidden" r:id="rId1"/>
    <sheet name="0.rpt1" sheetId="2" state="hidden" r:id="rId2"/>
    <sheet name="0.rpt2" sheetId="3" state="hidden" r:id="rId3"/>
    <sheet name="0.rpt3" sheetId="4" state="hidden" r:id="rId4"/>
    <sheet name="0rpt3Obj" sheetId="5" state="hidden" r:id="rId5"/>
    <sheet name="0rpt3Risk" sheetId="6" state="hidden" r:id="rId6"/>
    <sheet name="0rpt3Fin" sheetId="7" state="hidden" r:id="rId7"/>
    <sheet name="0rpt3CoFin" sheetId="8" state="hidden" r:id="rId8"/>
    <sheet name="Welcome" sheetId="9" r:id="rId9"/>
    <sheet name="General Guidance" sheetId="10" r:id="rId10"/>
    <sheet name="BasicData" sheetId="11" r:id="rId11"/>
    <sheet name="RTA" sheetId="12" r:id="rId12"/>
    <sheet name="UNDP CO" sheetId="13" r:id="rId13"/>
    <sheet name="DO" sheetId="14" r:id="rId14"/>
    <sheet name="DORating" sheetId="15" r:id="rId15"/>
    <sheet name="DOActionPlan" sheetId="16" r:id="rId16"/>
    <sheet name="IP" sheetId="17" r:id="rId17"/>
    <sheet name="IPRating" sheetId="18" r:id="rId18"/>
    <sheet name="IPActionPlan" sheetId="19" r:id="rId19"/>
    <sheet name="CriticalRisk" sheetId="20" r:id="rId20"/>
    <sheet name="Adjustments" sheetId="21" r:id="rId21"/>
    <sheet name="Finance" sheetId="22" r:id="rId22"/>
    <sheet name="Procurement" sheetId="23" r:id="rId23"/>
    <sheet name="AddFin" sheetId="24" r:id="rId24"/>
    <sheet name="PR" sheetId="25" r:id="rId25"/>
    <sheet name="Partnerships" sheetId="26" r:id="rId26"/>
    <sheet name="Evaluation" sheetId="27" r:id="rId27"/>
    <sheet name="Gender" sheetId="28" r:id="rId28"/>
  </sheets>
  <definedNames>
    <definedName name="_ftn2" localSheetId="21">'Finance'!#REF!</definedName>
    <definedName name="_ftnref2" localSheetId="21">'Finance'!#REF!</definedName>
    <definedName name="_xlfn.IFERROR" hidden="1">#NAME?</definedName>
    <definedName name="Indicator" localSheetId="12">'UNDP CO'!#REF!</definedName>
    <definedName name="mode_Debug">'0.list'!#REF!</definedName>
    <definedName name="Outcomes">'DO'!$C$35,'DO'!$C$45,'DO'!$C$55,'DO'!$C$65,'DO'!$C$75,'DO'!$C$85,'DO'!$C$95,'DO'!$C$105,'DO'!$C$115,'DO'!$C$125,'DO'!$C$135,'DO'!$C$145,'DO'!$C$155,'DO'!$C$165,'DO'!$C$175,'DO'!$C$185,'DO'!$C$195,'DO'!$C$205,'DO'!$C$215,'DO'!$C$225,'DO'!$C$235,'DO'!$C$245,'DO'!$C$255,'DO'!$C$265</definedName>
    <definedName name="Outcomes1">'DO'!$C$35,'DO'!$C$45,'DO'!$C$55,'DO'!$C$65,'DO'!$C$75,'DO'!$C$85,'DO'!$C$95,'DO'!$C$105,'DO'!$C$115,'DO'!$C$125,'DO'!$C$135,'DO'!$C$145,'DO'!$C$155,'DO'!$C$165,'DO'!$C$175,'DO'!$C$185,'DO'!$C$195,'DO'!$C$205,'DO'!$C$215,'DO'!$C$225,'DO'!$C$235,'DO'!$C$245,'DO'!$C$255,'DO'!$C$265</definedName>
    <definedName name="Outcomes2">'DO'!$C$275,'DO'!$C$285,'DO'!$C$295,'DO'!$C$305,'DO'!$C$315,'DO'!$C$325,'DO'!$C$335,'DO'!$C$345,'DO'!$C$355,'DO'!$C$365,'DO'!$C$375,'DO'!$C$385,'DO'!$C$395,'DO'!$C$405,'DO'!$C$415,'DO'!$C$425</definedName>
    <definedName name="OutcomesIP">'IP'!$D$14,'IP'!$D$20,'IP'!$D$26,'IP'!$D$32,'IP'!$D$38,'IP'!$D$44,'IP'!$D$50,'IP'!$D$56,'IP'!$D$62,'IP'!$D$68,'IP'!$D$74,'IP'!$D$80,'IP'!$D$86,'IP'!$D$92,'IP'!$D$98,'IP'!$D$104,'IP'!$D$110,'IP'!$D$116,'IP'!$D$122,'IP'!$D$128,'IP'!$D$134,'IP'!$D$140,'IP'!$D$146,'IP'!$D$152,'IP'!$D$158</definedName>
    <definedName name="OutcomesIP1">'IP'!$D$14,'IP'!$D$20,'IP'!$D$26,'IP'!$D$32,'IP'!$D$38,'IP'!$D$44,'IP'!$D$50,'IP'!$D$56,'IP'!$D$62,'IP'!$D$68,'IP'!$D$74,'IP'!$D$80,'IP'!$D$86,'IP'!$D$92,'IP'!$D$98,'IP'!$D$104,'IP'!$D$110,'IP'!$D$116,'IP'!$D$122,'IP'!$D$128,'IP'!$D$134,'IP'!$D$140,'IP'!$D$146,'IP'!$D$152,'IP'!$D$158</definedName>
    <definedName name="OutcomesIP2">'IP'!$D$164,'IP'!$D$170,'IP'!$D$176,'IP'!$D$182,'IP'!$D$188,'IP'!$D$194,'IP'!$D$200,'IP'!$D$206,'IP'!$D$212,'IP'!$D$218,'IP'!$D$224,'IP'!$D$230,'IP'!$D$236,'IP'!$D$242,'IP'!$D$248</definedName>
    <definedName name="OverInfo1">#REF!</definedName>
    <definedName name="OverInfo2">#REF!</definedName>
    <definedName name="path_full">'0.list'!#REF!</definedName>
    <definedName name="_xlnm.Print_Area" localSheetId="23">'AddFin'!$B$2:$K$47</definedName>
    <definedName name="_xlnm.Print_Area" localSheetId="20">'Adjustments'!$B$2:$H$32</definedName>
    <definedName name="_xlnm.Print_Area" localSheetId="10">'BasicData'!$B$2:$J$86</definedName>
    <definedName name="_xlnm.Print_Area" localSheetId="19">'CriticalRisk'!$B$2:$G$21</definedName>
    <definedName name="_xlnm.Print_Area" localSheetId="15">'DOActionPlan'!$B$2:$F$20</definedName>
    <definedName name="_xlnm.Print_Area" localSheetId="14">'DORating'!$B$2:$H$33</definedName>
    <definedName name="_xlnm.Print_Area" localSheetId="26">'Evaluation'!$B$2:$N$39</definedName>
    <definedName name="_xlnm.Print_Area" localSheetId="21">'Finance'!$B$2:$J$57</definedName>
    <definedName name="_xlnm.Print_Area" localSheetId="16">'IP'!$B$2:$F$254</definedName>
    <definedName name="_xlnm.Print_Area" localSheetId="18">'IPActionPlan'!$B$2:$F$20</definedName>
    <definedName name="_xlnm.Print_Area" localSheetId="17">'IPRating'!$B$2:$H$33</definedName>
    <definedName name="_xlnm.Print_Area" localSheetId="25">'Partnerships'!$B$2:$I$24</definedName>
    <definedName name="_xlnm.Print_Area" localSheetId="24">'PR'!$B$2:$F$27</definedName>
    <definedName name="_xlnm.Print_Area" localSheetId="22">'Procurement'!$B$2:$L$52</definedName>
    <definedName name="_xlnm.Print_Area" localSheetId="11">'RTA'!$B$2:$F$36</definedName>
    <definedName name="_xlnm.Print_Area" localSheetId="12">'UNDP CO'!$B$2:$E$28</definedName>
    <definedName name="_xlnm.Print_Titles" localSheetId="21">'Finance'!$2:$15</definedName>
    <definedName name="_xlnm.Print_Titles" localSheetId="22">'Procurement'!$2:$16</definedName>
    <definedName name="Prog" localSheetId="17">'IPRating'!$D$14</definedName>
    <definedName name="Risk" localSheetId="20">'Adjustments'!#REF!</definedName>
    <definedName name="RowsToExport">#REF!</definedName>
    <definedName name="rpt3">'0.rpt3'!$G$1:$H$256</definedName>
  </definedNames>
  <calcPr fullCalcOnLoad="1"/>
</workbook>
</file>

<file path=xl/comments11.xml><?xml version="1.0" encoding="utf-8"?>
<comments xmlns="http://schemas.openxmlformats.org/spreadsheetml/2006/main">
  <authors>
    <author>AG</author>
  </authors>
  <commentList>
    <comment ref="F35" authorId="0">
      <text>
        <r>
          <rPr>
            <b/>
            <sz val="8"/>
            <rFont val="Tahoma"/>
            <family val="2"/>
          </rPr>
          <t xml:space="preserve">Pipeline entry or PIF approval:  </t>
        </r>
        <r>
          <rPr>
            <sz val="8"/>
            <rFont val="Tahoma"/>
            <family val="2"/>
          </rPr>
          <t xml:space="preserve">
Approval of Project Information Form (PIF) into GEF work programme by Council (FP) or CEO (MSP, EA).</t>
        </r>
      </text>
    </comment>
    <comment ref="F36" authorId="0">
      <text>
        <r>
          <rPr>
            <b/>
            <sz val="8"/>
            <rFont val="Tahoma"/>
            <family val="2"/>
          </rPr>
          <t xml:space="preserve">CEO Endorsement date:  </t>
        </r>
        <r>
          <rPr>
            <sz val="8"/>
            <rFont val="Tahoma"/>
            <family val="2"/>
          </rPr>
          <t>:  Date Agency project document is officially endorsed/approved by GEF CEO (FP/MSP).</t>
        </r>
        <r>
          <rPr>
            <sz val="8"/>
            <rFont val="Tahoma"/>
            <family val="2"/>
          </rPr>
          <t xml:space="preserve">
</t>
        </r>
      </text>
    </comment>
    <comment ref="F37" authorId="0">
      <text>
        <r>
          <rPr>
            <b/>
            <sz val="8"/>
            <rFont val="Tahoma"/>
            <family val="2"/>
          </rPr>
          <t xml:space="preserve">Project Document signature date:  </t>
        </r>
        <r>
          <rPr>
            <sz val="8"/>
            <rFont val="Tahoma"/>
            <family val="2"/>
          </rPr>
          <t>date project document signed (note: since there are several signatures, take the most recent as signature date).</t>
        </r>
        <r>
          <rPr>
            <sz val="8"/>
            <rFont val="Tahoma"/>
            <family val="2"/>
          </rPr>
          <t xml:space="preserve">
</t>
        </r>
      </text>
    </comment>
    <comment ref="E31" authorId="0">
      <text>
        <r>
          <rPr>
            <sz val="8"/>
            <rFont val="Tahoma"/>
            <family val="2"/>
          </rPr>
          <t>If the project is from GEF-2, GEF-1 or the pilot phase please select the appropriate phase from the drop down menu</t>
        </r>
        <r>
          <rPr>
            <sz val="8"/>
            <rFont val="Tahoma"/>
            <family val="2"/>
          </rPr>
          <t xml:space="preserve">
</t>
        </r>
      </text>
    </comment>
    <comment ref="E32" authorId="0">
      <text>
        <r>
          <rPr>
            <sz val="8"/>
            <rFont val="Tahoma"/>
            <family val="2"/>
          </rPr>
          <t>If the project is from GEF-2, GEF-1 or the pilot phase please select the appropriate phase from the drop down menu in the cell above (GEF-4)</t>
        </r>
      </text>
    </comment>
  </commentList>
</comments>
</file>

<file path=xl/comments12.xml><?xml version="1.0" encoding="utf-8"?>
<comments xmlns="http://schemas.openxmlformats.org/spreadsheetml/2006/main">
  <authors>
    <author>AG</author>
  </authors>
  <commentList>
    <comment ref="C28" authorId="0">
      <text>
        <r>
          <rPr>
            <b/>
            <sz val="8"/>
            <rFont val="Tahoma"/>
            <family val="2"/>
          </rPr>
          <t xml:space="preserve">Has this project significantly changed national policy of any kind.  If yes, please explain (800 words):  
</t>
        </r>
        <r>
          <rPr>
            <sz val="8"/>
            <rFont val="Tahoma"/>
            <family val="2"/>
          </rPr>
          <t xml:space="preserve">Explain the importance of policy change to achieving the project objective.  Summarize which policies have been changed (i.e. number and type) and the specific role of the project team/CO/RTA in supporting this.  Outline how this support has been successful or could have been done better.  Outline the effects, both positive and negative, this policy change has already had or that you expect it will have in the future.  Indicate any lessons learned from this process that could apply to other projects with a policy change element. 
</t>
        </r>
      </text>
    </comment>
    <comment ref="C31" authorId="0">
      <text>
        <r>
          <rPr>
            <sz val="8"/>
            <rFont val="Tahoma"/>
            <family val="2"/>
          </rPr>
          <t>Explain the context of the project, what problem is it designed to address (i.e. threats to the environment), the long term solution to addressing these threats, and the barriers to addressing the solution. Then summarize the general progress made so far in removing these barriers.  Note that this may be used for external publication purposes.   (word limit= 1200 words)</t>
        </r>
        <r>
          <rPr>
            <sz val="8"/>
            <rFont val="Tahoma"/>
            <family val="2"/>
          </rPr>
          <t xml:space="preserve">
</t>
        </r>
      </text>
    </comment>
  </commentList>
</comments>
</file>

<file path=xl/comments15.xml><?xml version="1.0" encoding="utf-8"?>
<comments xmlns="http://schemas.openxmlformats.org/spreadsheetml/2006/main">
  <authors>
    <author>AG</author>
  </authors>
  <commentList>
    <comment ref="G14" authorId="0">
      <text>
        <r>
          <rPr>
            <sz val="8"/>
            <rFont val="Tahoma"/>
            <family val="2"/>
          </rPr>
          <t>Summarize cumulative progress made since project start and discuss the changing project context and circumstances.  Indicate trends, both positive and negative, in achievement of outcomes as per the project indicators.  Outline factors including critical risks that have affected progress toward the project outcomes and objective.  Justify your rating.  Highlight strategies or actions needed to improve progress.  Word limit = 800 words</t>
        </r>
        <r>
          <rPr>
            <sz val="8"/>
            <rFont val="Tahoma"/>
            <family val="2"/>
          </rPr>
          <t xml:space="preserve">
</t>
        </r>
      </text>
    </comment>
    <comment ref="G15" authorId="0">
      <text>
        <r>
          <rPr>
            <sz val="8"/>
            <rFont val="Tahoma"/>
            <family val="2"/>
          </rPr>
          <t>Please justify your rating.  Outline the positive and negative progress made by the project since it started.  Provide specific recommendations for next steps. (500 words)</t>
        </r>
        <r>
          <rPr>
            <sz val="8"/>
            <rFont val="Tahoma"/>
            <family val="2"/>
          </rPr>
          <t xml:space="preserve">
</t>
        </r>
      </text>
    </comment>
    <comment ref="G16" authorId="0">
      <text>
        <r>
          <rPr>
            <sz val="8"/>
            <rFont val="Tahoma"/>
            <family val="2"/>
          </rPr>
          <t>Please justify your rating.  Outline the positive and negative progress made by the project since it started.  Provide specific recommendations for next steps. (500 words)</t>
        </r>
        <r>
          <rPr>
            <sz val="8"/>
            <rFont val="Tahoma"/>
            <family val="2"/>
          </rPr>
          <t xml:space="preserve">
</t>
        </r>
      </text>
    </comment>
    <comment ref="G17" authorId="0">
      <text>
        <r>
          <rPr>
            <sz val="8"/>
            <rFont val="Tahoma"/>
            <family val="2"/>
          </rPr>
          <t>Summarize cumulative progress made since project start and discuss the changing project context and circumstances.  Indicate trends, both positive and negative, in achievement of outcomes as per the project indicators.  Outline factors including critical risks that have affected progress toward the project outcomes and objective.  Justify your rating.  Highlight strategies or actions needed to improve progress.  Word limit = 800 words</t>
        </r>
        <r>
          <rPr>
            <sz val="8"/>
            <rFont val="Tahoma"/>
            <family val="2"/>
          </rPr>
          <t xml:space="preserve">
</t>
        </r>
      </text>
    </comment>
    <comment ref="G18" authorId="0">
      <text>
        <r>
          <rPr>
            <sz val="8"/>
            <rFont val="Tahoma"/>
            <family val="2"/>
          </rPr>
          <t>Summarize cumulative progress made since project start and discuss the changing project context and circumstances.  Indicate trends, both positive and negative, in achievement of outcomes as per the project indicators.  Outline factors including critical risks that have affected progress toward the project outcomes and objective.  Justify your rating.  Highlight strategies or actions needed to improve progress.  Word limit = 1200 words</t>
        </r>
        <r>
          <rPr>
            <sz val="8"/>
            <rFont val="Tahoma"/>
            <family val="2"/>
          </rPr>
          <t xml:space="preserve">
</t>
        </r>
      </text>
    </comment>
  </commentList>
</comments>
</file>

<file path=xl/comments18.xml><?xml version="1.0" encoding="utf-8"?>
<comments xmlns="http://schemas.openxmlformats.org/spreadsheetml/2006/main">
  <authors>
    <author>AG</author>
  </authors>
  <commentList>
    <comment ref="G14" authorId="0">
      <text>
        <r>
          <rPr>
            <sz val="8"/>
            <rFont val="Tahoma"/>
            <family val="2"/>
          </rPr>
          <t>Summarize annual progress and address timeliness of project output/activity completion in relation to annual workplans.  Outline the general status of project expenditures in relation to annual budgets, the effectiveness of project management units in guiding project implementation, the responsiveness of the project board in overseeing project implementation.  Justify your rating.  Highlight strategies or actions needed to improve project implementation. Word limit = 800 words</t>
        </r>
        <r>
          <rPr>
            <sz val="8"/>
            <rFont val="Tahoma"/>
            <family val="2"/>
          </rPr>
          <t xml:space="preserve">
</t>
        </r>
      </text>
    </comment>
    <comment ref="G15" authorId="0">
      <text>
        <r>
          <rPr>
            <sz val="8"/>
            <rFont val="Tahoma"/>
            <family val="2"/>
          </rPr>
          <t>Please justify your rating.  Outline the positive and negative progress made by the project this past year.  Provide specific recommendations for next steps. (500 words)</t>
        </r>
        <r>
          <rPr>
            <sz val="8"/>
            <rFont val="Tahoma"/>
            <family val="2"/>
          </rPr>
          <t xml:space="preserve">
</t>
        </r>
      </text>
    </comment>
    <comment ref="G16" authorId="0">
      <text>
        <r>
          <rPr>
            <sz val="8"/>
            <rFont val="Tahoma"/>
            <family val="2"/>
          </rPr>
          <t>Please justify your rating.  Outline the positive and negative progress made by the project this past year.  Provide specific recommendations for next steps. (500 words)</t>
        </r>
        <r>
          <rPr>
            <sz val="8"/>
            <rFont val="Tahoma"/>
            <family val="2"/>
          </rPr>
          <t xml:space="preserve">
</t>
        </r>
      </text>
    </comment>
    <comment ref="G17" authorId="0">
      <text>
        <r>
          <rPr>
            <sz val="8"/>
            <rFont val="Tahoma"/>
            <family val="2"/>
          </rPr>
          <t>Summarize annual progress and address timeliness of project output/activity completion in relation to annual workplans.  Outline the general status of project expenditures in relation to annual budgets, the effectiveness of project management units in guiding project implementation, the responsiveness of the project board in overseeing project implementation.  Justify your rating.  Highlight strategies or actions needed to improve project implementation. Word limit = 800 words</t>
        </r>
        <r>
          <rPr>
            <sz val="8"/>
            <rFont val="Tahoma"/>
            <family val="2"/>
          </rPr>
          <t xml:space="preserve">
</t>
        </r>
      </text>
    </comment>
    <comment ref="G18" authorId="0">
      <text>
        <r>
          <rPr>
            <sz val="8"/>
            <rFont val="Tahoma"/>
            <family val="2"/>
          </rPr>
          <t xml:space="preserve">Summarize annual progress and address timeliness of project output/activity completion in relation to annual workplans.  Outline the general status of project expenditures in relation to annual budgets, the effectiveness of project management units in guiding project implementation, the responsiveness of the project board in overseeing project implementation.  Discuss the risks to implementation progress and comment on actions necessary to reduce risks threatening project outcomes Justify your rating.  Highlight strategies or actions needed to improve project implementation. Word limit = 800 words </t>
        </r>
        <r>
          <rPr>
            <sz val="8"/>
            <rFont val="Tahoma"/>
            <family val="2"/>
          </rPr>
          <t xml:space="preserve">
</t>
        </r>
      </text>
    </comment>
  </commentList>
</comments>
</file>

<file path=xl/sharedStrings.xml><?xml version="1.0" encoding="utf-8"?>
<sst xmlns="http://schemas.openxmlformats.org/spreadsheetml/2006/main" count="4564" uniqueCount="1274">
  <si>
    <t>[1] TRAC, GEF grant or co-financing</t>
  </si>
  <si>
    <t xml:space="preserve">Revised Planned[2] Closing Date: </t>
  </si>
  <si>
    <t>[2]  Revised date of operational closure.  Please explain entry here in tab Adjustments</t>
  </si>
  <si>
    <t xml:space="preserve">Actual date of operational closure in ATLAS (if applicable) </t>
  </si>
  <si>
    <t xml:space="preserve">Actual date of financial closure in ATLAS (if applicable) </t>
  </si>
  <si>
    <t xml:space="preserve">Planned date of operation closure in Atlas </t>
  </si>
  <si>
    <t xml:space="preserve">Date(s) of project steering committee meetings during reporting period: </t>
  </si>
  <si>
    <t xml:space="preserve">Actual date MTE carried out (if applicable): </t>
  </si>
  <si>
    <t xml:space="preserve">Actual date FE carried out (if applicable): </t>
  </si>
  <si>
    <t xml:space="preserve">Date: </t>
  </si>
  <si>
    <r>
      <t xml:space="preserve">
Please note that completing this APR/PIR is a </t>
    </r>
    <r>
      <rPr>
        <b/>
        <sz val="11"/>
        <color indexed="8"/>
        <rFont val="Arial Narrow"/>
        <family val="2"/>
      </rPr>
      <t>mandatory requirement</t>
    </r>
    <r>
      <rPr>
        <sz val="11"/>
        <color indexed="8"/>
        <rFont val="Arial Narrow"/>
        <family val="2"/>
      </rPr>
      <t xml:space="preserve"> of the donor the Global Environment Facility (GEF).   The GEF Secretariat is </t>
    </r>
    <r>
      <rPr>
        <b/>
        <sz val="11"/>
        <color indexed="8"/>
        <rFont val="Arial Narrow"/>
        <family val="2"/>
      </rPr>
      <t>very closely tracking the timely submission</t>
    </r>
    <r>
      <rPr>
        <sz val="11"/>
        <color indexed="8"/>
        <rFont val="Arial Narrow"/>
        <family val="2"/>
      </rPr>
      <t xml:space="preserve"> of the APP/PIRs and as such we strongly suggest that all efforts are made to meet the submission deadline.   Please also note that UNDP is required to aggregate all the APR/PIR key data into one excel file and for this to be submitted on time we need all the APR/PIRs to be submitted on time.  Please check with the RTA and/or the RCU for this project for these deadlines.
In addition, any </t>
    </r>
    <r>
      <rPr>
        <b/>
        <sz val="11"/>
        <color indexed="8"/>
        <rFont val="Arial Narrow"/>
        <family val="2"/>
      </rPr>
      <t>mid-term reviews</t>
    </r>
    <r>
      <rPr>
        <sz val="11"/>
        <color indexed="8"/>
        <rFont val="Arial Narrow"/>
        <family val="2"/>
      </rPr>
      <t xml:space="preserve"> and </t>
    </r>
    <r>
      <rPr>
        <b/>
        <sz val="11"/>
        <color indexed="8"/>
        <rFont val="Arial Narrow"/>
        <family val="2"/>
      </rPr>
      <t>terminal evaluations</t>
    </r>
    <r>
      <rPr>
        <sz val="11"/>
        <color indexed="8"/>
        <rFont val="Arial Narrow"/>
        <family val="2"/>
      </rPr>
      <t xml:space="preserve"> completed this reporting period, along with the relevant </t>
    </r>
    <r>
      <rPr>
        <b/>
        <sz val="11"/>
        <color indexed="8"/>
        <rFont val="Arial Narrow"/>
        <family val="2"/>
      </rPr>
      <t>GEF Tracking Tool</t>
    </r>
    <r>
      <rPr>
        <sz val="11"/>
        <color indexed="8"/>
        <rFont val="Arial Narrow"/>
        <family val="2"/>
      </rPr>
      <t>, are also required by GEF and should be transmitted to the appropriate RCU.  Please upload the ATLAS risk tab to PIMS. Please ensure this material is also transmitted to the appropriate RCU.
We would like to thank you for taking the time to complete this APR/PIR.</t>
    </r>
  </si>
  <si>
    <r>
      <t xml:space="preserve">Please note the following general guidance and take note that that some sections of this report have changed from last year.
</t>
    </r>
    <r>
      <rPr>
        <b/>
        <sz val="11"/>
        <color indexed="8"/>
        <rFont val="Arial Narrow"/>
        <family val="2"/>
      </rPr>
      <t>1. Cumulative and annual results:</t>
    </r>
    <r>
      <rPr>
        <sz val="11"/>
        <color indexed="8"/>
        <rFont val="Arial Narrow"/>
        <family val="2"/>
      </rPr>
      <t xml:space="preserve">  In general, the APR/PIR addresses cumulative progress toward results.  However, and where indicated, annual progress is requested – notably under implementation progress (in tab “IP”).
</t>
    </r>
    <r>
      <rPr>
        <b/>
        <sz val="11"/>
        <color indexed="8"/>
        <rFont val="Arial Narrow"/>
        <family val="2"/>
      </rPr>
      <t xml:space="preserve">2. Comments: </t>
    </r>
    <r>
      <rPr>
        <sz val="11"/>
        <color indexed="8"/>
        <rFont val="Arial Narrow"/>
        <family val="2"/>
      </rPr>
      <t xml:space="preserve"> Please follow the word count indicated by the comment box to estimate the required text length because the size of the box as it initially appears on your screen does not relate to the required text length.  The comment box will increase in size as you enter text until the word count is reached.
</t>
    </r>
    <r>
      <rPr>
        <b/>
        <sz val="11"/>
        <color indexed="8"/>
        <rFont val="Arial Narrow"/>
        <family val="2"/>
      </rPr>
      <t>3. Additional guidance is available from your RTA or the appropriate RCU:</t>
    </r>
    <r>
      <rPr>
        <sz val="11"/>
        <color indexed="8"/>
        <rFont val="Arial Narrow"/>
        <family val="2"/>
      </rPr>
      <t xml:space="preserve">
a. Powerpoint presentation on how to use this excel template.  
b. Guidance on completing the impact indicators for International Waters and Climate Change Mitigation.
</t>
    </r>
  </si>
  <si>
    <t>Please highlight collaboration with the Small Grants Programme (SGP) if relevant (200 words)</t>
  </si>
  <si>
    <t>Welcome to the 2010 APR/PIR.  This is the annual opportunity to check whether individual projects will meet their intended objective and outcomes. For projects that might not meet these results, this report also provides the opportunity to adjust strategies, so that the projects will achieve their objective.  This is our collective opportunity to document and demonstrate that we are achieving results.  
The APR/PIR is used by GEF and UNDP to:
o Identify issues, track and benchmark progress;
o Provide those involved with the project with the information needed to practice adaptive management to support the delivery of results;
o Communicate progress both internally and externally.</t>
  </si>
  <si>
    <r>
      <t xml:space="preserve">• </t>
    </r>
    <r>
      <rPr>
        <b/>
        <sz val="11"/>
        <color indexed="8"/>
        <rFont val="Arial Narrow"/>
        <family val="2"/>
      </rPr>
      <t xml:space="preserve">5. Reports: </t>
    </r>
    <r>
      <rPr>
        <sz val="11"/>
        <color indexed="8"/>
        <rFont val="Arial Narrow"/>
        <family val="2"/>
      </rPr>
      <t>After entering data to this APR/PIR template is completed, you can click one of the following buttons to create reports in Microsoft Word format:
a. UNDP Success Stories
b. UNDP ROAR
c. APR/PIR Report</t>
    </r>
  </si>
  <si>
    <r>
      <t xml:space="preserve">DO NOT complete this section for projects or project components executed by UNOPs.  Only report values when they are US$2,000 or more.  Please enter project expenditures accumulated from project start up to 30 June 2010. Please do not leave any blank entries. If a particular field is not applicable, please indicate so by marking it as N/A. 
</t>
    </r>
    <r>
      <rPr>
        <b/>
        <sz val="11"/>
        <color indexed="16"/>
        <rFont val="Arial Narrow"/>
        <family val="2"/>
      </rPr>
      <t xml:space="preserve">All figures must be cumulative from project start. 
</t>
    </r>
    <r>
      <rPr>
        <sz val="11"/>
        <color indexed="16"/>
        <rFont val="Arial Narrow"/>
        <family val="2"/>
      </rPr>
      <t>Totals will be automatically calculated by the template.</t>
    </r>
  </si>
  <si>
    <t>Please present all financial values in US$ million.  Note that certain sections below must  match the project document.  Please do not leave any blank entries. If a particular field is not applicable, please indicate so by marking it as N/A.
Totals will be automatically calculated by the template. Values for row “Total for Project 2009” will be automatically taken from the project’s PIR from last year; enter “N/A” if this is the project’s first PIR.</t>
  </si>
  <si>
    <t>[7] Any changes to Objective or Outcomes must be cleared by the RTA and sent to GEFSEC for GEF CEO approval. Do not include objective/outcome changes that are pending RTA approval.</t>
  </si>
  <si>
    <t>If yes, please explain. (800 words)</t>
  </si>
  <si>
    <r>
      <t>General Comment</t>
    </r>
    <r>
      <rPr>
        <sz val="11"/>
        <color indexed="8"/>
        <rFont val="Arial Narrow"/>
        <family val="2"/>
      </rPr>
      <t xml:space="preserve"> (1200 words)</t>
    </r>
  </si>
  <si>
    <t xml:space="preserve">Please highlight specific examples of South-South cooperation </t>
  </si>
  <si>
    <t>undertaken this reporting period. (200 words)</t>
  </si>
  <si>
    <t>Has the project completed a mid-term evaluation in this reporting period?</t>
  </si>
  <si>
    <t xml:space="preserve">           If yes, please summarize the actions taken to address the recommendations provided in the MTE? (1000 words)</t>
  </si>
  <si>
    <t>Has the project completed a final evaluation in this reporting period?</t>
  </si>
  <si>
    <t xml:space="preserve">                    If yes, please summarize the actions taken to address the recommendations provided in the FE? (1000 words)</t>
  </si>
  <si>
    <t>For all projects, whether implemented by the NGO or not, outline the value added contribution NGO have made to achieving the results of the project. (200 words only)</t>
  </si>
  <si>
    <t>Lesson learned from working with private sector. (200 words)</t>
  </si>
  <si>
    <t>Please explain how this project has been better able to achieve its environmental objective by addressing the differences in the roles and needs of women and men.  If the project has had other impacts related to gender, please include these as well. (200 words)</t>
  </si>
  <si>
    <t>Do you recommend this project as best practice in addressing gender equality and empowerment in environment or energy projects?</t>
  </si>
  <si>
    <t>If yes, why? (200 words)</t>
  </si>
  <si>
    <t>If you have any comments to clarify these quantifiable indicators, please note them here:  (200 words)</t>
  </si>
  <si>
    <t>Link to Outcome positions on DO sheet</t>
  </si>
  <si>
    <t>Rating</t>
  </si>
  <si>
    <t>Value</t>
  </si>
  <si>
    <t>SelectedValue</t>
  </si>
  <si>
    <t>AvgRating</t>
  </si>
  <si>
    <t>OverAll Rating</t>
  </si>
  <si>
    <t xml:space="preserve">Project contacts:  </t>
  </si>
  <si>
    <t>Comments</t>
  </si>
  <si>
    <t>Table 13.1.4. Project contribution to addressing climate change impacts</t>
  </si>
  <si>
    <t>Response</t>
  </si>
  <si>
    <t>Is the project working to address policies and regulations governing sectoral activities related to IAS - transport, travel, trade?</t>
  </si>
  <si>
    <t xml:space="preserve">Protected Areas </t>
  </si>
  <si>
    <t xml:space="preserve">Overall Rating of the project in the final evaluation by the project evaluator: </t>
  </si>
  <si>
    <t>Date:</t>
  </si>
  <si>
    <t>Financial</t>
  </si>
  <si>
    <t>DO!C</t>
  </si>
  <si>
    <t>Outcome 11</t>
  </si>
  <si>
    <t>Outcome 12</t>
  </si>
  <si>
    <t>Outcome 13</t>
  </si>
  <si>
    <t>Outcome 14</t>
  </si>
  <si>
    <t>Outcome 15</t>
  </si>
  <si>
    <t>Outcome 16</t>
  </si>
  <si>
    <t>Outcome 17</t>
  </si>
  <si>
    <t>Outcome 18</t>
  </si>
  <si>
    <t>Outcome 19</t>
  </si>
  <si>
    <t>Outcome 20</t>
  </si>
  <si>
    <t>Outcome 21</t>
  </si>
  <si>
    <t>Outcome 22</t>
  </si>
  <si>
    <t>Outcome 23</t>
  </si>
  <si>
    <t>Outcome 24</t>
  </si>
  <si>
    <t>Outcome 25</t>
  </si>
  <si>
    <t>Outcome 26</t>
  </si>
  <si>
    <t>Outcome 27</t>
  </si>
  <si>
    <t>Outcome 28</t>
  </si>
  <si>
    <t>Outcome 29</t>
  </si>
  <si>
    <t>Outcome 30</t>
  </si>
  <si>
    <t>Outcome 31</t>
  </si>
  <si>
    <t>Outcome 32</t>
  </si>
  <si>
    <t>Outcome 33</t>
  </si>
  <si>
    <t>Outcome 34</t>
  </si>
  <si>
    <t>Outcome 35</t>
  </si>
  <si>
    <t>Outcome 36</t>
  </si>
  <si>
    <t>Outcome 37</t>
  </si>
  <si>
    <t>Outcome 38</t>
  </si>
  <si>
    <t>Outcome 39</t>
  </si>
  <si>
    <t>Outcome 40</t>
  </si>
  <si>
    <t>Papua New Guinea</t>
  </si>
  <si>
    <t>Sri Lanka</t>
  </si>
  <si>
    <t>Republic of Korea</t>
  </si>
  <si>
    <t>Scope of delay</t>
  </si>
  <si>
    <t>(in months)</t>
  </si>
  <si>
    <t>Name of Partner or Contributor</t>
  </si>
  <si>
    <t>(including the Private Sector)</t>
  </si>
  <si>
    <t>Amount used in Project Preparation</t>
  </si>
  <si>
    <t>(PDF A, B, PPG)</t>
  </si>
  <si>
    <t>Additional amounts committed after Project Document finalization</t>
  </si>
  <si>
    <t>Estimated Total Disbursement to</t>
  </si>
  <si>
    <t>Expected Total Disbursement by end of project</t>
  </si>
  <si>
    <t>GEF Contribution</t>
  </si>
  <si>
    <t>Cash Cofinancing – UNDP managed</t>
  </si>
  <si>
    <t>UNDP (TRAC)</t>
  </si>
  <si>
    <t>GEF-2</t>
  </si>
  <si>
    <t>GEF-1</t>
  </si>
  <si>
    <t>GEF-pilot phase</t>
  </si>
  <si>
    <t>227 - Biodiversity Conservation and Protected Area Management</t>
  </si>
  <si>
    <t>Has a completed co-financing table been uploaded to PIMS?</t>
  </si>
  <si>
    <t>If no, then the table below must be completed.</t>
  </si>
  <si>
    <t>Gender Relevance</t>
  </si>
  <si>
    <t xml:space="preserve">UNDP Success Stories </t>
  </si>
  <si>
    <t>Jan</t>
  </si>
  <si>
    <t>Feb</t>
  </si>
  <si>
    <t>Mar</t>
  </si>
  <si>
    <t>Apr</t>
  </si>
  <si>
    <t>Jun</t>
  </si>
  <si>
    <t>Jul</t>
  </si>
  <si>
    <t>Aug</t>
  </si>
  <si>
    <t>Sep</t>
  </si>
  <si>
    <t>Oct</t>
  </si>
  <si>
    <t>Nov</t>
  </si>
  <si>
    <t>Dec</t>
  </si>
  <si>
    <t>MU - Marginally Unsatisfactory</t>
  </si>
  <si>
    <t>U – Unsatisfactory</t>
  </si>
  <si>
    <t>HU – Highly Unsatisfactory</t>
  </si>
  <si>
    <t>Vanuatu</t>
  </si>
  <si>
    <t>Zambia</t>
  </si>
  <si>
    <t>Biodiversity</t>
  </si>
  <si>
    <t>Climate Change Adaptation</t>
  </si>
  <si>
    <t>Ecosystems Management</t>
  </si>
  <si>
    <t>Multiple Focal Area</t>
  </si>
  <si>
    <t>Key Indicators</t>
  </si>
  <si>
    <t>Viet Nam</t>
  </si>
  <si>
    <t>Jordan</t>
  </si>
  <si>
    <t>Zimbabwe</t>
  </si>
  <si>
    <t>Yes</t>
  </si>
  <si>
    <t>No</t>
  </si>
  <si>
    <t xml:space="preserve">Countries: </t>
  </si>
  <si>
    <t xml:space="preserve">Project Summary: </t>
  </si>
  <si>
    <t xml:space="preserve">Official Project Title: </t>
  </si>
  <si>
    <t xml:space="preserve">PIMS Number: </t>
  </si>
  <si>
    <t xml:space="preserve">Atlas Award Number: </t>
  </si>
  <si>
    <t xml:space="preserve">Atlas Project Number (s): </t>
  </si>
  <si>
    <t xml:space="preserve">Project Type:  </t>
  </si>
  <si>
    <t>Australia</t>
  </si>
  <si>
    <t>Austria</t>
  </si>
  <si>
    <t>Adjustments to Project Strategy</t>
  </si>
  <si>
    <t>Change</t>
  </si>
  <si>
    <t>Portugal</t>
  </si>
  <si>
    <t>Environmental</t>
  </si>
  <si>
    <t>Operational</t>
  </si>
  <si>
    <t>Regulatory</t>
  </si>
  <si>
    <t>Strategic</t>
  </si>
  <si>
    <t>Other</t>
  </si>
  <si>
    <t>Political</t>
  </si>
  <si>
    <t>Organizational</t>
  </si>
  <si>
    <t>External risks</t>
  </si>
  <si>
    <t>Security</t>
  </si>
  <si>
    <t>Kuwait</t>
  </si>
  <si>
    <t>Lebanon</t>
  </si>
  <si>
    <t>Tunisia</t>
  </si>
  <si>
    <t>Montenegro</t>
  </si>
  <si>
    <t>Kyrgyzstan</t>
  </si>
  <si>
    <t>Rating of Financial Instrument Performance</t>
  </si>
  <si>
    <t>Niger</t>
  </si>
  <si>
    <t>Senegal</t>
  </si>
  <si>
    <t>Seychelles</t>
  </si>
  <si>
    <t>Uganda</t>
  </si>
  <si>
    <t>Indonesia</t>
  </si>
  <si>
    <t>Mozambique</t>
  </si>
  <si>
    <t>Albania</t>
  </si>
  <si>
    <t>DORating</t>
  </si>
  <si>
    <t>IPRating</t>
  </si>
  <si>
    <t>Total numeric value</t>
  </si>
  <si>
    <t>Overall Rating</t>
  </si>
  <si>
    <t>Overall APR/PIR Objective and Implementation Rating</t>
  </si>
  <si>
    <t># Critical risks</t>
  </si>
  <si>
    <t>Overall Risk Rating</t>
  </si>
  <si>
    <t>Low</t>
  </si>
  <si>
    <t>Moderate</t>
  </si>
  <si>
    <t>Substantial</t>
  </si>
  <si>
    <t>High</t>
  </si>
  <si>
    <t>Count of Critical Risk</t>
  </si>
  <si>
    <t>Context</t>
  </si>
  <si>
    <t>Results</t>
  </si>
  <si>
    <t>Partners</t>
  </si>
  <si>
    <t>For More Information Contact</t>
  </si>
  <si>
    <t>Related Links</t>
  </si>
  <si>
    <t>Welcome</t>
  </si>
  <si>
    <t>General Guidance</t>
  </si>
  <si>
    <t>EA</t>
  </si>
  <si>
    <t xml:space="preserve">GEF CEO endorsement/approval date: </t>
  </si>
  <si>
    <t>Government GEF OFP (encouraged)</t>
  </si>
  <si>
    <t>Executing Agency (encouraged)</t>
  </si>
  <si>
    <t>Add comments related to the gender marker here if necessary. (200 words)</t>
  </si>
  <si>
    <t>Add other comments here that have not entered elsewhere in the APR/PIR.  Please do not repeat statements made elsewhere.  (200 words)</t>
  </si>
  <si>
    <t>Progress Towards Meeting Development Objective (DO)</t>
  </si>
  <si>
    <t>Level at 30 June 2010</t>
  </si>
  <si>
    <t>OverInfo1</t>
  </si>
  <si>
    <t>OverInfo2</t>
  </si>
  <si>
    <t>D40:E40</t>
  </si>
  <si>
    <t>D42:E42</t>
  </si>
  <si>
    <t>What is the known impact of climate change on the project territory?</t>
  </si>
  <si>
    <t>List measures/interventions associated with adaptation to Climate Change:</t>
  </si>
  <si>
    <t xml:space="preserve">Carbon sequestration potential: </t>
  </si>
  <si>
    <t>Other carbon benefits:</t>
  </si>
  <si>
    <t>List the species the project is working with:</t>
  </si>
  <si>
    <t>Is the project working with invasive species:</t>
  </si>
  <si>
    <t>E29</t>
  </si>
  <si>
    <t>Please list the type of control supported by the project (manual control or biological control):</t>
  </si>
  <si>
    <t>Project Contribution to the MDGs:</t>
  </si>
  <si>
    <t xml:space="preserve"> If yes please specify:</t>
  </si>
  <si>
    <t>E33</t>
  </si>
  <si>
    <t>[6] In the case of a project involving more than 1 country, it is suggested that for simplicity only the OFP (optional) and Country Office Programme Manager from the lead country sign-off.  If representatives from more than 1 country sign off, please add additional rows as necessary indicating the country name for each signature.</t>
  </si>
  <si>
    <t>Nature of Contributor[8]</t>
  </si>
  <si>
    <t>[8]  Specify if: UN Agency, other Multilateral, Bilateral Donor, Regional Development Bank (RDB), National Government, Local Government, NGO, Private Sector, Other</t>
  </si>
  <si>
    <t>Amount committed in Project Document[9]</t>
  </si>
  <si>
    <t>[9]  Committed amounts are those shown in the approved Project Document.  These may be zero in the case of new leveraged project partners</t>
  </si>
  <si>
    <t>Training[10]</t>
  </si>
  <si>
    <t>[10]  Those not included under personnel and sub-contracts</t>
  </si>
  <si>
    <t>[11]  This does not include project staff.</t>
  </si>
  <si>
    <t>If applicable, please indicate the number jobs[11] created by the project that are held by women</t>
  </si>
  <si>
    <t>If applicable, please indicate the number jobs[11] created by the project that are held by men</t>
  </si>
  <si>
    <t>SheetName</t>
  </si>
  <si>
    <t>VerificationCell</t>
  </si>
  <si>
    <t>VerificationText</t>
  </si>
  <si>
    <t>Desc</t>
  </si>
  <si>
    <t>DataTitle</t>
  </si>
  <si>
    <t>Formula</t>
  </si>
  <si>
    <t>BasicData</t>
  </si>
  <si>
    <t>D12</t>
  </si>
  <si>
    <t>E12</t>
  </si>
  <si>
    <t>text</t>
  </si>
  <si>
    <t>Official Project Title</t>
  </si>
  <si>
    <t>D18</t>
  </si>
  <si>
    <t>E18</t>
  </si>
  <si>
    <t>D20</t>
  </si>
  <si>
    <t>E20</t>
  </si>
  <si>
    <t>number</t>
  </si>
  <si>
    <t>PIMS #</t>
  </si>
  <si>
    <t>D21</t>
  </si>
  <si>
    <t>E21</t>
  </si>
  <si>
    <t>Atlas Award #</t>
  </si>
  <si>
    <t>D22</t>
  </si>
  <si>
    <t>E22</t>
  </si>
  <si>
    <t>Atlas Project ID#</t>
  </si>
  <si>
    <t>D23</t>
  </si>
  <si>
    <t>E23</t>
  </si>
  <si>
    <t>dropdown</t>
  </si>
  <si>
    <t xml:space="preserve">Project Type </t>
  </si>
  <si>
    <t>D24</t>
  </si>
  <si>
    <t>E24</t>
  </si>
  <si>
    <t>Other Countries</t>
  </si>
  <si>
    <t>E25</t>
  </si>
  <si>
    <t>E26</t>
  </si>
  <si>
    <t>E27</t>
  </si>
  <si>
    <t>E28</t>
  </si>
  <si>
    <t>D30</t>
  </si>
  <si>
    <t>E30</t>
  </si>
  <si>
    <t xml:space="preserve">Focal Area </t>
  </si>
  <si>
    <t>D31</t>
  </si>
  <si>
    <t>E31</t>
  </si>
  <si>
    <t>GEF-4</t>
  </si>
  <si>
    <t>D32</t>
  </si>
  <si>
    <t>E32</t>
  </si>
  <si>
    <t>GEF-3</t>
  </si>
  <si>
    <t>E35</t>
  </si>
  <si>
    <t>F35</t>
  </si>
  <si>
    <t>date</t>
  </si>
  <si>
    <t>E36</t>
  </si>
  <si>
    <t>F36</t>
  </si>
  <si>
    <t>GEF CEO endorsement/</t>
  </si>
  <si>
    <t>E37</t>
  </si>
  <si>
    <t>F37</t>
  </si>
  <si>
    <t>E38</t>
  </si>
  <si>
    <t>F38</t>
  </si>
  <si>
    <t>Should we publish or otherwise profile this project using the text found in the summary of progress made in the PR tab?</t>
  </si>
  <si>
    <t>The mandatory UNDP gender marker requires that each output project in ATLAS be rated for gender relevance.  What rating was entered for this project?</t>
  </si>
  <si>
    <t>2010 Rating</t>
  </si>
  <si>
    <t>Overall 2009 Rating 
(from 09 PIR)</t>
  </si>
  <si>
    <t>Overall 2008 Rating 
(from 08 PIR)</t>
  </si>
  <si>
    <t>Total for Project 2010</t>
  </si>
  <si>
    <t>Please summarize in 200 words the overall progress made by the project highlighting  issues relevant and of interest to an external audience</t>
  </si>
  <si>
    <t>Partnerships</t>
  </si>
  <si>
    <t>CSO/NGO</t>
  </si>
  <si>
    <t>Other Partnerships</t>
  </si>
  <si>
    <t>Is this project implemented by an NGO rather than a government agency?</t>
  </si>
  <si>
    <t>What is the name of the NGO?</t>
  </si>
  <si>
    <t>If yes, what is the name of the international NGO?</t>
  </si>
  <si>
    <t>Is the project undertaking joint activities with the private sector where the private sector is operating on an in-kind or no-charge basis?</t>
  </si>
  <si>
    <t>If yes, which of these companies is a signatory of the UN Global Compact</t>
  </si>
  <si>
    <t>Does this project work with indigenous communities?</t>
  </si>
  <si>
    <t>Loans</t>
  </si>
  <si>
    <t>Non-grant Instruments</t>
  </si>
  <si>
    <t>Please indicate total number of full-time project staff that are women</t>
  </si>
  <si>
    <t>Please indicate total number of full-time project staff that are men</t>
  </si>
  <si>
    <t>Please indicate total number of Project Board members that are women</t>
  </si>
  <si>
    <t>Please indicate total number of project Board members that are men</t>
  </si>
  <si>
    <t>0 - 10</t>
  </si>
  <si>
    <t>11 - 20</t>
  </si>
  <si>
    <t>31 - 40</t>
  </si>
  <si>
    <t>41 - 50</t>
  </si>
  <si>
    <t>51 - 60</t>
  </si>
  <si>
    <t>61 - 70</t>
  </si>
  <si>
    <t>71 - 80</t>
  </si>
  <si>
    <t>81 - 90</t>
  </si>
  <si>
    <t>91 - 100</t>
  </si>
  <si>
    <t>101 - 110</t>
  </si>
  <si>
    <t>111 - 120</t>
  </si>
  <si>
    <t>121 - 130</t>
  </si>
  <si>
    <t>131 - 140</t>
  </si>
  <si>
    <t>141 - 150</t>
  </si>
  <si>
    <t>21 - 30</t>
  </si>
  <si>
    <t>More than 150</t>
  </si>
  <si>
    <t>Objective</t>
  </si>
  <si>
    <t xml:space="preserve">Pipeline entry OR PIF approval : </t>
  </si>
  <si>
    <t xml:space="preserve">Project Document Signature date: </t>
  </si>
  <si>
    <t xml:space="preserve">Original Planned Closing Date: </t>
  </si>
  <si>
    <t xml:space="preserve">Date project manager hired: </t>
  </si>
  <si>
    <t>Planned date of financial closure in Atlas</t>
  </si>
  <si>
    <t>Is the project undertaking joint activities with the private sector where the private sector is operating on an in-kind or no-charge basis or financially supporting the project?</t>
  </si>
  <si>
    <t>2010 Ratings and Comments must be entered by the National Project Manager/Coordinator, the UNDP CO and the UNDP RTA.  Ratings from the GEF Operational Focal Point and the Executing Agency where appropriate are encouraged.   See pop up box next to comment box for guidance.  For guidance in determining the appropriate IP rating, please see the definitions listed in the table at the bottom of this sheet.  Please note that these definitions differ from those for DO ratings.</t>
  </si>
  <si>
    <t>This table should only be completed by those projects with an overall MU, U or HU rating in IP.</t>
  </si>
  <si>
    <t>Please list the most recent year in which the project reported changes in its APR/PIR.</t>
  </si>
  <si>
    <t>Does the project have additional changes to report in the current reporting period?</t>
  </si>
  <si>
    <t>If the duration of the project, the project work schedule, or the timing of any key events such as project start up, evaluations or closing date, have been adjusted since project approval please explain the changes and the reasons for these changes. All adjustments/delays should be listed here.</t>
  </si>
  <si>
    <t>If the project is directly addressing/working with any of the species listed above, then please describe that work here.</t>
  </si>
  <si>
    <t>The project will demonstrate practical methods of protected area management that effectively conserve biodiversity and protect the interests of local communities while supporting the consolidation of an enabling environment that will facilitate replication throughout the country. In order to achieve this objective, the project will produce three outcomes: (i) Policies, legislation and institutional systems are in place that allow for the wise selection and effective operation of protected areas that conserve globally significant biodiversity; (ii) Effective techniques for PA management and biodiversity conservation have been demonstrated at three sites totaling approximately 60,000 ha. and are available for replication, and; (iii) Sustainable use of natural resources in and around protected areas has been demonstrated through the development and implementation of a program for alternative sustainable livelihoods and community resource management.</t>
  </si>
  <si>
    <t>Syria</t>
  </si>
  <si>
    <t xml:space="preserve">4 reports on Project identification and progress.
2 brochures on project 3 sites.
18article at local newspaper.
                                                                                                                                                                                                                                                                                                                              </t>
  </si>
  <si>
    <t>www.pa-syria.com</t>
  </si>
  <si>
    <t>Rating of Progress Towards Meeting Development Objective (DO)</t>
  </si>
  <si>
    <t xml:space="preserve">Executing Agency (encouraged): </t>
  </si>
  <si>
    <t>Highly Satisfactory (HS)</t>
  </si>
  <si>
    <t>Satisfactory (S)</t>
  </si>
  <si>
    <t>Marginally Satisfactory (MS)</t>
  </si>
  <si>
    <t>Marginally Unsatisfactory (MU)</t>
  </si>
  <si>
    <t>Unsatisfactory (U)</t>
  </si>
  <si>
    <t>Highly Unsatisfactory (U)</t>
  </si>
  <si>
    <r>
      <t xml:space="preserve">Project is expected to achieve or exceed </t>
    </r>
    <r>
      <rPr>
        <b/>
        <sz val="11"/>
        <color indexed="8"/>
        <rFont val="Arial Narrow"/>
        <family val="2"/>
      </rPr>
      <t>all</t>
    </r>
    <r>
      <rPr>
        <sz val="11"/>
        <color indexed="8"/>
        <rFont val="Arial Narrow"/>
        <family val="2"/>
      </rPr>
      <t xml:space="preserve"> its major global environmental objectives, and yield substantial global environmental benefits, without major shortcomings. The project can be presented as “good practice”.</t>
    </r>
  </si>
  <si>
    <r>
      <t xml:space="preserve">Project is expected to achieve </t>
    </r>
    <r>
      <rPr>
        <b/>
        <sz val="11"/>
        <color indexed="8"/>
        <rFont val="Arial Narrow"/>
        <family val="2"/>
      </rPr>
      <t>most</t>
    </r>
    <r>
      <rPr>
        <sz val="11"/>
        <color indexed="8"/>
        <rFont val="Arial Narrow"/>
        <family val="2"/>
      </rPr>
      <t xml:space="preserve"> of its major global environmental objectives, and yield satisfactory global environmental benefits, with only minor shortcomings.</t>
    </r>
  </si>
  <si>
    <r>
      <t xml:space="preserve">Project is expected to achieve </t>
    </r>
    <r>
      <rPr>
        <b/>
        <sz val="11"/>
        <color indexed="8"/>
        <rFont val="Arial Narrow"/>
        <family val="2"/>
      </rPr>
      <t>most</t>
    </r>
    <r>
      <rPr>
        <sz val="11"/>
        <color indexed="8"/>
        <rFont val="Arial Narrow"/>
        <family val="2"/>
      </rPr>
      <t xml:space="preserve"> of its major relevant objectives </t>
    </r>
    <r>
      <rPr>
        <b/>
        <sz val="11"/>
        <color indexed="8"/>
        <rFont val="Arial Narrow"/>
        <family val="2"/>
      </rPr>
      <t>but</t>
    </r>
    <r>
      <rPr>
        <sz val="11"/>
        <color indexed="8"/>
        <rFont val="Arial Narrow"/>
        <family val="2"/>
      </rPr>
      <t xml:space="preserve"> with either significant shortcomings or modest overall relevance. Project is expected not to achieve some of its major global environmental objectives or yield some of the expected global environment benefits.</t>
    </r>
  </si>
  <si>
    <r>
      <t xml:space="preserve">Project is expected to achieve its major global environmental objectives with </t>
    </r>
    <r>
      <rPr>
        <b/>
        <sz val="11"/>
        <color indexed="8"/>
        <rFont val="Arial Narrow"/>
        <family val="2"/>
      </rPr>
      <t>major shortcomings</t>
    </r>
    <r>
      <rPr>
        <sz val="11"/>
        <color indexed="8"/>
        <rFont val="Arial Narrow"/>
        <family val="2"/>
      </rPr>
      <t xml:space="preserve"> or is expected to achieve only some of its major global environmental objectives.</t>
    </r>
  </si>
  <si>
    <r>
      <t xml:space="preserve">Project is expected </t>
    </r>
    <r>
      <rPr>
        <b/>
        <sz val="11"/>
        <color indexed="8"/>
        <rFont val="Arial Narrow"/>
        <family val="2"/>
      </rPr>
      <t>not</t>
    </r>
    <r>
      <rPr>
        <sz val="11"/>
        <color indexed="8"/>
        <rFont val="Arial Narrow"/>
        <family val="2"/>
      </rPr>
      <t xml:space="preserve"> to achieve most of its major global environment objectives or to yield any satisfactory global environmental benefits.</t>
    </r>
  </si>
  <si>
    <r>
      <t xml:space="preserve">The project has </t>
    </r>
    <r>
      <rPr>
        <b/>
        <sz val="11"/>
        <color indexed="8"/>
        <rFont val="Arial Narrow"/>
        <family val="2"/>
      </rPr>
      <t>failed</t>
    </r>
    <r>
      <rPr>
        <sz val="11"/>
        <color indexed="8"/>
        <rFont val="Arial Narrow"/>
        <family val="2"/>
      </rPr>
      <t xml:space="preserve"> to achieve, and is not expected to achieve, any of its major global environment objectives with no worthwhile benefits.</t>
    </r>
  </si>
  <si>
    <t>Rating Definitions</t>
  </si>
  <si>
    <t>Implementation Progress (IP)</t>
  </si>
  <si>
    <t>Rating of Implementation Progress (IP)</t>
  </si>
  <si>
    <t>Financial information:  cumulative from project start to June 30 2010</t>
  </si>
  <si>
    <t>Problem (100 words)</t>
  </si>
  <si>
    <t>Solution (100 words)</t>
  </si>
  <si>
    <t>Lessons Learned</t>
  </si>
  <si>
    <t>Please highlight below any lessons learned that are not address under good practice above. (200 words)</t>
  </si>
  <si>
    <t>Lesson learned from working with NGOs. (200 words)</t>
  </si>
  <si>
    <t xml:space="preserve"> If yes, please outline the activities with indigenous communities. (200 words)</t>
  </si>
  <si>
    <t xml:space="preserve">Government GEF OFP[5] (encouraged): </t>
  </si>
  <si>
    <t>[5] In the case of a project involving more than 1 country, it is suggested that for simplicity only the OFP (optional) and Country Office Programme Manager from the lead country sign-off.  If representatives from more than 1 country sign off, please add additional rows as necessary indicating the country name for each signature.</t>
  </si>
  <si>
    <t xml:space="preserve">Government GEF OFP[6] (encouraged): </t>
  </si>
  <si>
    <t>Cash Cofinancing – Partner Managed</t>
  </si>
  <si>
    <t>In-Kind Cofinancing</t>
  </si>
  <si>
    <t>Total Cofinancing</t>
  </si>
  <si>
    <t>IP</t>
  </si>
  <si>
    <t>Finance</t>
  </si>
  <si>
    <t>Procurement</t>
  </si>
  <si>
    <t>Please report any adjustments made to the project strategy, as reflected in the logical framework matrix, since the Project Document signature</t>
  </si>
  <si>
    <t>Cuba</t>
  </si>
  <si>
    <t>Good</t>
  </si>
  <si>
    <t>Total for Project 2009</t>
  </si>
  <si>
    <t>Slovakia</t>
  </si>
  <si>
    <t>Belgium</t>
  </si>
  <si>
    <t>Canada</t>
  </si>
  <si>
    <t>China</t>
  </si>
  <si>
    <t>Czech Republic</t>
  </si>
  <si>
    <t>Denmark</t>
  </si>
  <si>
    <t>Finland</t>
  </si>
  <si>
    <t>France</t>
  </si>
  <si>
    <t>Germany</t>
  </si>
  <si>
    <t>Greece</t>
  </si>
  <si>
    <t>India</t>
  </si>
  <si>
    <t>Ireland</t>
  </si>
  <si>
    <t>Italy</t>
  </si>
  <si>
    <t>Japan</t>
  </si>
  <si>
    <t>Korea</t>
  </si>
  <si>
    <t>Luxembourg</t>
  </si>
  <si>
    <t>Mexico</t>
  </si>
  <si>
    <t>Netherlands</t>
  </si>
  <si>
    <t>New Zealand</t>
  </si>
  <si>
    <t>Nigeria</t>
  </si>
  <si>
    <t>Norway</t>
  </si>
  <si>
    <t>Pakistan</t>
  </si>
  <si>
    <t>Portugual</t>
  </si>
  <si>
    <t>Slovenia</t>
  </si>
  <si>
    <t>South Africa</t>
  </si>
  <si>
    <t>Spain</t>
  </si>
  <si>
    <t>Sweden</t>
  </si>
  <si>
    <t>Switzerland</t>
  </si>
  <si>
    <t>Turkey</t>
  </si>
  <si>
    <t>United Kingdom</t>
  </si>
  <si>
    <t>United States</t>
  </si>
  <si>
    <t>MSP</t>
  </si>
  <si>
    <t xml:space="preserve">GEF Focal Area: </t>
  </si>
  <si>
    <t xml:space="preserve">GEF 2 / 3 Operational Programme: </t>
  </si>
  <si>
    <t>Month</t>
  </si>
  <si>
    <t>Day</t>
  </si>
  <si>
    <t>Year</t>
  </si>
  <si>
    <t>January</t>
  </si>
  <si>
    <t>February</t>
  </si>
  <si>
    <t>March</t>
  </si>
  <si>
    <t>April</t>
  </si>
  <si>
    <t>May</t>
  </si>
  <si>
    <t>June</t>
  </si>
  <si>
    <t>July</t>
  </si>
  <si>
    <t>August</t>
  </si>
  <si>
    <t>September</t>
  </si>
  <si>
    <t>October</t>
  </si>
  <si>
    <t>November</t>
  </si>
  <si>
    <t>December</t>
  </si>
  <si>
    <t>Countries</t>
  </si>
  <si>
    <t xml:space="preserve">Is this the Final/Terminal APR/PIR? Select one: </t>
  </si>
  <si>
    <t>Project Supervision:</t>
  </si>
  <si>
    <t xml:space="preserve">Project milestones and timeframe: </t>
  </si>
  <si>
    <t xml:space="preserve">Project Evaluation: </t>
  </si>
  <si>
    <t xml:space="preserve">Planned date of Final Evaluation: </t>
  </si>
  <si>
    <t xml:space="preserve">Planned date of Mid Term Evaluation: </t>
  </si>
  <si>
    <t xml:space="preserve">Overall Rating of the project in the evaluation by the project evaluator: </t>
  </si>
  <si>
    <t xml:space="preserve">Project documentation and information:  </t>
  </si>
  <si>
    <t>List documents/ reports/ brochures / articles that have been prepared about the project.</t>
  </si>
  <si>
    <t>List the Website address (URL) of project.</t>
  </si>
  <si>
    <t>National Project Manager/Coordinator</t>
  </si>
  <si>
    <t xml:space="preserve">Name: </t>
  </si>
  <si>
    <t xml:space="preserve">Email: </t>
  </si>
  <si>
    <t xml:space="preserve">Overall Rating of project implementation: </t>
  </si>
  <si>
    <t xml:space="preserve">Overall risk rating: </t>
  </si>
  <si>
    <t>Has the project strategy been adjusted?</t>
  </si>
  <si>
    <t xml:space="preserve">Number of critical risks: </t>
  </si>
  <si>
    <t xml:space="preserve">Revised Project Closing Date: </t>
  </si>
  <si>
    <t>HS</t>
  </si>
  <si>
    <t>S</t>
  </si>
  <si>
    <t>MS</t>
  </si>
  <si>
    <t>MU</t>
  </si>
  <si>
    <t>U</t>
  </si>
  <si>
    <t>HU</t>
  </si>
  <si>
    <t>HIGH</t>
  </si>
  <si>
    <t>Type of interventions supported by the project</t>
  </si>
  <si>
    <t xml:space="preserve">Does your project address systemic barriers? </t>
  </si>
  <si>
    <t>SUBSTANTIAL</t>
  </si>
  <si>
    <t>MODEST</t>
  </si>
  <si>
    <t>LOW</t>
  </si>
  <si>
    <t>Outcome 1</t>
  </si>
  <si>
    <t>Outcome 2</t>
  </si>
  <si>
    <t>Outcome 3</t>
  </si>
  <si>
    <t>Outcome 4</t>
  </si>
  <si>
    <t>Outcome 5</t>
  </si>
  <si>
    <t>Description of Indicator</t>
  </si>
  <si>
    <t>Target Level at end of project</t>
  </si>
  <si>
    <t>Level at 30 June 2009</t>
  </si>
  <si>
    <t xml:space="preserve">National Project Manager/Coordinator: </t>
  </si>
  <si>
    <t xml:space="preserve">Executing Agency (optional): </t>
  </si>
  <si>
    <t xml:space="preserve">UNDP Country Office: </t>
  </si>
  <si>
    <t xml:space="preserve">UNDP Regional Technical Advisor: </t>
  </si>
  <si>
    <t>Action to be Taken</t>
  </si>
  <si>
    <t>By Whom?</t>
  </si>
  <si>
    <t>By When?</t>
  </si>
  <si>
    <t>Basic Project Data</t>
  </si>
  <si>
    <t>Project Outcomes</t>
  </si>
  <si>
    <t>Key Outputs this reporting period</t>
  </si>
  <si>
    <t>Critical Risk Type</t>
  </si>
  <si>
    <t>Date Identified</t>
  </si>
  <si>
    <t>Risk Description</t>
  </si>
  <si>
    <t>Risk Management Response</t>
  </si>
  <si>
    <t>Risk</t>
  </si>
  <si>
    <t>Risk1</t>
  </si>
  <si>
    <t>Risk2</t>
  </si>
  <si>
    <t>Risk3</t>
  </si>
  <si>
    <t>Risk4</t>
  </si>
  <si>
    <t>Risk5</t>
  </si>
  <si>
    <t>Risk6</t>
  </si>
  <si>
    <t>Critical Risks</t>
  </si>
  <si>
    <t>Change Made to:</t>
  </si>
  <si>
    <t>Yes/No</t>
  </si>
  <si>
    <t>Algeria</t>
  </si>
  <si>
    <t>Argentina</t>
  </si>
  <si>
    <t>Armenia</t>
  </si>
  <si>
    <t>Bangladesh</t>
  </si>
  <si>
    <t>Belarus</t>
  </si>
  <si>
    <t>Belize</t>
  </si>
  <si>
    <t>Bhutan</t>
  </si>
  <si>
    <t>Botswana</t>
  </si>
  <si>
    <t>Brazil</t>
  </si>
  <si>
    <t>Bulgaria</t>
  </si>
  <si>
    <t>Cambodia</t>
  </si>
  <si>
    <t>Chad</t>
  </si>
  <si>
    <t>Chile</t>
  </si>
  <si>
    <t>Costa Rica</t>
  </si>
  <si>
    <t>Croatia</t>
  </si>
  <si>
    <t>Dominican Republic</t>
  </si>
  <si>
    <t>Ecuador</t>
  </si>
  <si>
    <t>Egypt</t>
  </si>
  <si>
    <t>Eritrea</t>
  </si>
  <si>
    <t>Georgia</t>
  </si>
  <si>
    <t>Ghana</t>
  </si>
  <si>
    <t>Guatemala</t>
  </si>
  <si>
    <t>Guinea</t>
  </si>
  <si>
    <t>Honduras</t>
  </si>
  <si>
    <t>Hungary</t>
  </si>
  <si>
    <t>Kazakhstan</t>
  </si>
  <si>
    <t>Kenya</t>
  </si>
  <si>
    <t>Latvia</t>
  </si>
  <si>
    <t>Lesotho</t>
  </si>
  <si>
    <t>Lithuania</t>
  </si>
  <si>
    <t>Madagascar</t>
  </si>
  <si>
    <t>Malawi</t>
  </si>
  <si>
    <t>Malaysia</t>
  </si>
  <si>
    <t>Maldives</t>
  </si>
  <si>
    <t>Mauritius</t>
  </si>
  <si>
    <t>Mongolia</t>
  </si>
  <si>
    <t>Morocco</t>
  </si>
  <si>
    <t>Namibia</t>
  </si>
  <si>
    <t>Nepal</t>
  </si>
  <si>
    <t>Nicaragua</t>
  </si>
  <si>
    <t>Paraguay</t>
  </si>
  <si>
    <t>Philippines</t>
  </si>
  <si>
    <t>Poland</t>
  </si>
  <si>
    <t>Romania</t>
  </si>
  <si>
    <t>Rwanda</t>
  </si>
  <si>
    <t>Tajikistan</t>
  </si>
  <si>
    <t>Thailand</t>
  </si>
  <si>
    <t>Turkmenistan</t>
  </si>
  <si>
    <t>Ukraine</t>
  </si>
  <si>
    <t>Uruguay</t>
  </si>
  <si>
    <t>Uzbekistan</t>
  </si>
  <si>
    <t>This section only needs to be completed if the project provides funds to any Financial Instruments such as: Trust Funds, Sinking Funds, Revolving Funds, Partial Credit Risk Guarantees, Microfinance services, Leasing or Insurance mechanisms.  If this project does not use any Additional Financial Instruments you do not need to complete this section</t>
  </si>
  <si>
    <t>Climate Change Mitigation</t>
  </si>
  <si>
    <t>International Waters</t>
  </si>
  <si>
    <t>Land Degradation</t>
  </si>
  <si>
    <t>POP</t>
  </si>
  <si>
    <t>GEF 4 Focal Areas</t>
  </si>
  <si>
    <t>Description</t>
  </si>
  <si>
    <t>Outcome 6</t>
  </si>
  <si>
    <t>RTA</t>
  </si>
  <si>
    <t>Country Office</t>
  </si>
  <si>
    <t>DO</t>
  </si>
  <si>
    <t>PR</t>
  </si>
  <si>
    <t>Is the NGO affiliated with an international NGO:</t>
  </si>
  <si>
    <t xml:space="preserve"> </t>
  </si>
  <si>
    <t>Private Sector</t>
  </si>
  <si>
    <t>www.unglobalcompact.org</t>
  </si>
  <si>
    <t>Cape Verde</t>
  </si>
  <si>
    <t>Outcome 7</t>
  </si>
  <si>
    <t>Outcome 8</t>
  </si>
  <si>
    <t>Outcome 9</t>
  </si>
  <si>
    <t>Outcome 10</t>
  </si>
  <si>
    <t>Peru</t>
  </si>
  <si>
    <t>FP</t>
  </si>
  <si>
    <t/>
  </si>
  <si>
    <t>Personnel</t>
  </si>
  <si>
    <t>contracted that come from these countries</t>
  </si>
  <si>
    <t>(US$)</t>
  </si>
  <si>
    <t>that are with groups based in these countries</t>
  </si>
  <si>
    <t>Equipment</t>
  </si>
  <si>
    <t>purchased outside of the project country from these countries</t>
  </si>
  <si>
    <t>with groups or individuals from these countries</t>
  </si>
  <si>
    <t>Total</t>
  </si>
  <si>
    <t xml:space="preserve">Sub-contracts </t>
  </si>
  <si>
    <t>Procurement Data</t>
  </si>
  <si>
    <t xml:space="preserve">Additional Financial Instruments used in the Project </t>
  </si>
  <si>
    <t>Financial Instrument</t>
  </si>
  <si>
    <t>Financial Institution Responsible for Management</t>
  </si>
  <si>
    <t>Basis for Selection of Financial Institution</t>
  </si>
  <si>
    <t>Name of Financial Instrument</t>
  </si>
  <si>
    <t>Source of Funds</t>
  </si>
  <si>
    <t>Funds Committed in Project Document</t>
  </si>
  <si>
    <t>Amount Disbursed to Date</t>
  </si>
  <si>
    <t>Issues or Comments</t>
  </si>
  <si>
    <t>End of Project Situation</t>
  </si>
  <si>
    <t>What is to happen to any funds remaining in the Financial Instrument at the end of the project?</t>
  </si>
  <si>
    <t>Good Practice in this reporting period</t>
  </si>
  <si>
    <t>Were any problems encountered?  If so, how were they addressed?</t>
  </si>
  <si>
    <t>Co-financing</t>
  </si>
  <si>
    <t>Co financing</t>
  </si>
  <si>
    <t>Type/Source</t>
  </si>
  <si>
    <t>Grant</t>
  </si>
  <si>
    <t>Credits</t>
  </si>
  <si>
    <t>Equity</t>
  </si>
  <si>
    <t>In-kind</t>
  </si>
  <si>
    <t>Other Types</t>
  </si>
  <si>
    <t>IA own</t>
  </si>
  <si>
    <t>Financing</t>
  </si>
  <si>
    <t>Mill US$</t>
  </si>
  <si>
    <t>Government</t>
  </si>
  <si>
    <t>Other Sources</t>
  </si>
  <si>
    <t>Disbursement</t>
  </si>
  <si>
    <t>Proposed</t>
  </si>
  <si>
    <t>Actual</t>
  </si>
  <si>
    <t>Baseline Level[4]</t>
  </si>
  <si>
    <t>[4] This should be a quantitative numerical value</t>
  </si>
  <si>
    <t>HS - Highly Satisfactory</t>
  </si>
  <si>
    <t>S – Satisfactory</t>
  </si>
  <si>
    <t>MS – Marginally Satisfactory</t>
  </si>
  <si>
    <t>PROGRESS TOWARD DEVELOPMENT OBJECTIVES</t>
  </si>
  <si>
    <t xml:space="preserve">Overall Rating of project progress toward meeting objectives: </t>
  </si>
  <si>
    <t>Action Plan to Address Overall Marginally Unsatisfactory, Unsatisfactory or Highly Unsatisfactory Rating for IP</t>
  </si>
  <si>
    <t>Action Plan to Address Overall Marginally Unsatisfactory, Unsatisfactory or Highly Unsatisfactory Rating for DO</t>
  </si>
  <si>
    <r>
      <t xml:space="preserve">Only critical risks should be entered here. </t>
    </r>
    <r>
      <rPr>
        <b/>
        <sz val="11"/>
        <color indexed="16"/>
        <rFont val="Arial Narrow"/>
        <family val="2"/>
      </rPr>
      <t>Do not enter non-critical risks.</t>
    </r>
    <r>
      <rPr>
        <sz val="11"/>
        <color indexed="16"/>
        <rFont val="Arial Narrow"/>
        <family val="2"/>
      </rPr>
      <t xml:space="preserve">  All other risks will appear in the Atlas risk tab that must be uploaded to PIMS separately.  Critical risks are those assessed to have medium or high impact and a probability of occurrence above 50%.  All financial risks associated with financial instruments such as revolving funds, microfinance schemes, or capitalizations of energy service companies (ESCOs) are automatically classified as critical on the basis of their innovative nature.</t>
    </r>
  </si>
  <si>
    <t>Briefly Describe the Change and the Reason for that Change</t>
  </si>
  <si>
    <t>Adjustments to Project Duration</t>
  </si>
  <si>
    <t>2009 Rating (from 09 PIR)</t>
  </si>
  <si>
    <t>Action Plan to Address Overall Marginally Unsatisfactory, Unsatisfactory or Highly Unsatisfactory Rating</t>
  </si>
  <si>
    <t xml:space="preserve">Government GEF OFP (optional): </t>
  </si>
  <si>
    <t>Public Relations</t>
  </si>
  <si>
    <t>All projects must complete this section. Please enter “N/A” in cells that are not applicable to your project.</t>
  </si>
  <si>
    <t>If yes, what is the name of the company or companies?</t>
  </si>
  <si>
    <t>If yes, please list the communities that the project is working with (200 words)</t>
  </si>
  <si>
    <t>Name of Protected Areas being Strengthened</t>
  </si>
  <si>
    <t>Area (ha)</t>
  </si>
  <si>
    <t>Name of Newly Established Protected Areas</t>
  </si>
  <si>
    <t>Name of Protected Area in the Process of being Established</t>
  </si>
  <si>
    <t>Table 13.3.3. Project contribution to Barrier removal [13]</t>
  </si>
  <si>
    <t>Systemic</t>
  </si>
  <si>
    <t>Describe other systemic changes the project has made or is making.</t>
  </si>
  <si>
    <t>Institutional</t>
  </si>
  <si>
    <t>Does you project address institutional barriers?</t>
  </si>
  <si>
    <t xml:space="preserve">Has a management response been prepared and uploaded with the TE to PIMS/UNDP ERC? </t>
  </si>
  <si>
    <t xml:space="preserve">Total GEF disbursement as of June 30, 2010: </t>
  </si>
  <si>
    <t>In addition to the information provided in this tab, the RTA comments in the DO Rating and IP Rating tabs are critical, as are the comment sections in the Evaluation tab.</t>
  </si>
  <si>
    <t>[3]</t>
  </si>
  <si>
    <r>
      <t>REGIONAL TECHNICAL ADVISOR</t>
    </r>
    <r>
      <rPr>
        <b/>
        <sz val="9"/>
        <color indexed="16"/>
        <rFont val="Arial Narrow"/>
        <family val="2"/>
      </rPr>
      <t xml:space="preserve"> </t>
    </r>
    <r>
      <rPr>
        <sz val="9"/>
        <color indexed="16"/>
        <rFont val="Arial Narrow"/>
        <family val="2"/>
      </rPr>
      <t>[3]</t>
    </r>
  </si>
  <si>
    <t>Please use following comment box to highlight any other significant results that are not addressed in the DO and IP tabs. (200 words)</t>
  </si>
  <si>
    <t>List the dates of site visits by CO staff to the project in this reporting period. (200 words)</t>
  </si>
  <si>
    <t>E39</t>
  </si>
  <si>
    <t>F39</t>
  </si>
  <si>
    <t>E40</t>
  </si>
  <si>
    <t>F40</t>
  </si>
  <si>
    <t>E41</t>
  </si>
  <si>
    <t>F41</t>
  </si>
  <si>
    <t>E42</t>
  </si>
  <si>
    <t>F42</t>
  </si>
  <si>
    <t>Actual date of operational</t>
  </si>
  <si>
    <t>E43</t>
  </si>
  <si>
    <t>F43</t>
  </si>
  <si>
    <t>Planned date of operation</t>
  </si>
  <si>
    <t>E44</t>
  </si>
  <si>
    <t>F44</t>
  </si>
  <si>
    <t>Actual date of financial closure.</t>
  </si>
  <si>
    <t>E45</t>
  </si>
  <si>
    <t>F45</t>
  </si>
  <si>
    <t>Planned date of financial</t>
  </si>
  <si>
    <t>E46</t>
  </si>
  <si>
    <t>F46</t>
  </si>
  <si>
    <t>Is this the Final/Terminal</t>
  </si>
  <si>
    <t>E48</t>
  </si>
  <si>
    <t>F48</t>
  </si>
  <si>
    <t xml:space="preserve">Date(s) of project steering </t>
  </si>
  <si>
    <t>F49</t>
  </si>
  <si>
    <t>F50</t>
  </si>
  <si>
    <t>F51</t>
  </si>
  <si>
    <t>F52</t>
  </si>
  <si>
    <t>E54</t>
  </si>
  <si>
    <t>F54</t>
  </si>
  <si>
    <t>CRITICAL RISKS</t>
  </si>
  <si>
    <t>FINANCIAL INFORMATION</t>
  </si>
  <si>
    <t xml:space="preserve">   I'm getting that from a different VBA script "copyFinance"</t>
  </si>
  <si>
    <t>GENDER</t>
  </si>
  <si>
    <t xml:space="preserve">COFINANCING INFORMATION </t>
  </si>
  <si>
    <t>Actual date MTE carried</t>
  </si>
  <si>
    <t>E55</t>
  </si>
  <si>
    <t>F55</t>
  </si>
  <si>
    <t xml:space="preserve">Planned date of Mid Term </t>
  </si>
  <si>
    <t>E56</t>
  </si>
  <si>
    <t>F56</t>
  </si>
  <si>
    <t xml:space="preserve">Actual date FE carried out </t>
  </si>
  <si>
    <t>E57</t>
  </si>
  <si>
    <t>F57</t>
  </si>
  <si>
    <t>E58</t>
  </si>
  <si>
    <t>F58</t>
  </si>
  <si>
    <t xml:space="preserve">Overall Rating of the project in </t>
  </si>
  <si>
    <t>E59</t>
  </si>
  <si>
    <t>Individual</t>
  </si>
  <si>
    <t>Does your project address individual barriers?</t>
  </si>
  <si>
    <t>If yes, how are these barriers addressed?</t>
  </si>
  <si>
    <t>What stakeholders are targeted by those activities?</t>
  </si>
  <si>
    <t>Approximately how many individuals have been impacted by those activities?</t>
  </si>
  <si>
    <t>Please list the production sectors in which the project has contributed to the development of policies and regulations so as to include measures to conserve biodiversity. (agriculture, forestry, fishery, tourism, others)</t>
  </si>
  <si>
    <t>Which are the changes made by the project in the institutional arrangements and mandates to address biodiversity management. State the political domain ( such as a whole country, province, district or community)</t>
  </si>
  <si>
    <t>Which are the changes made by the project in the institutional arrangements and mandates so that biodiversity is better addressed in  particular production sectors (such as forestry, fisheries, mining, tourism, agriculture)</t>
  </si>
  <si>
    <t>Which practices detrimental to biodiversity have been changed as a result of the project?</t>
  </si>
  <si>
    <t>List the organizations and businesses affected by the project and changes in the practices or behavior of such organizations so that biodiversity is better addressed</t>
  </si>
  <si>
    <t xml:space="preserve">Does your project address financial barriers? </t>
  </si>
  <si>
    <t>Number and extent (coverage: hectares, payments generated) of new payment for environmental service schemes created.</t>
  </si>
  <si>
    <t>Number and extent (coverage: hectares, payments generated) of new payment for environmental service schemes being created.</t>
  </si>
  <si>
    <t xml:space="preserve">Number and extent of biodiversity offset arrangements being developed. </t>
  </si>
  <si>
    <t>Market</t>
  </si>
  <si>
    <t xml:space="preserve">Does your project address market barriers? </t>
  </si>
  <si>
    <t xml:space="preserve">Certification: Please list the products which are certified as result of the project.  </t>
  </si>
  <si>
    <t>IMPACT RESULTS – MAINSTREAMING BIODIVERSITY</t>
  </si>
  <si>
    <t>Table 13.3.1. Overview</t>
  </si>
  <si>
    <t>Mainstreaming</t>
  </si>
  <si>
    <t xml:space="preserve">Total area (in hectares) of the country. In case of regional and global projects - please add additional rows for countries </t>
  </si>
  <si>
    <t>Total area (in hectares) directly covered by project  (demonstration sites)</t>
  </si>
  <si>
    <t>Total area (in hectares) indirectly covered by project (landscape beyond demonstration site)</t>
  </si>
  <si>
    <t>What sector(s) does this project target?</t>
  </si>
  <si>
    <t>What products/markets will be or are being impacted by the project?</t>
  </si>
  <si>
    <t>Table 13.3.2. Protected Areas Information</t>
  </si>
  <si>
    <t xml:space="preserve">Is the project targeting Protected Areas as part of the mainstreaming strategy? </t>
  </si>
  <si>
    <t>If yes to the previous question, how many existing protected areas are being strengthened by the project?</t>
  </si>
  <si>
    <t>If yes, how many protected areas have been legally established as a result of the projects?</t>
  </si>
  <si>
    <t>List the protected areas and state their area</t>
  </si>
  <si>
    <t>Please indicate total number of full-time project staff that are women:</t>
  </si>
  <si>
    <t>Please indicate total number of full-time project staff that are men:</t>
  </si>
  <si>
    <t>Please indicate total number of Project Board members that are women:</t>
  </si>
  <si>
    <t>Please indicate total number of project Board members that are men:</t>
  </si>
  <si>
    <t>If applicable, please indicate the number jobs created by the project that are held by women:</t>
  </si>
  <si>
    <t>If applicable, please indicate the number jobs created by the project that are held by men:</t>
  </si>
  <si>
    <t>BD-SP1-PA Financing</t>
  </si>
  <si>
    <t>BD-SP2-Marine PA</t>
  </si>
  <si>
    <t>BD-SP3-PA Networks</t>
  </si>
  <si>
    <t>BD-SP4-Policy</t>
  </si>
  <si>
    <t>BD-SP5-Markets</t>
  </si>
  <si>
    <t>BD-SP6-Biosafety</t>
  </si>
  <si>
    <t>BD-SP7-Invasive Alien Species(IAS)</t>
  </si>
  <si>
    <t>BD-SP8-BDS-Capacity Building</t>
  </si>
  <si>
    <t>CC-SP1-Building EE</t>
  </si>
  <si>
    <t>CC-SP2- Industrial EE</t>
  </si>
  <si>
    <t>CC-SP3-RE,CC-SP4-Biomass</t>
  </si>
  <si>
    <t>CC-SP5-Transport</t>
  </si>
  <si>
    <t>CC-SP6-LULUCF</t>
  </si>
  <si>
    <t>IW-SP1-Coastal Marine Fisheries</t>
  </si>
  <si>
    <t>IW-SP2-Nutrient Reduction</t>
  </si>
  <si>
    <t>IW-SP3-Freshwater Basins</t>
  </si>
  <si>
    <t>IW-SP4-Toxics/Ice</t>
  </si>
  <si>
    <t>LD-SP1-Agriculture</t>
  </si>
  <si>
    <t>LD-SP2- Forest</t>
  </si>
  <si>
    <t>LD-SP3-Innovation</t>
  </si>
  <si>
    <t>POPs-SP1-Capacity Building</t>
  </si>
  <si>
    <t>POPs-SP2-Investment</t>
  </si>
  <si>
    <t>POPs-SP3-Demonstration</t>
  </si>
  <si>
    <t>ODS - SPI"</t>
  </si>
  <si>
    <t>Cross cutting capacity building</t>
  </si>
  <si>
    <t xml:space="preserve">GEF-4 Focal Area Strategic Program: </t>
  </si>
  <si>
    <t xml:space="preserve">GEF-3 Focal Area Strategic Program: </t>
  </si>
  <si>
    <t>1: Arid &amp; semi-arid ecosystems</t>
  </si>
  <si>
    <t>2: Coastal, marine &amp; freshwater ecosystems</t>
  </si>
  <si>
    <t>3: Forest ecosystems</t>
  </si>
  <si>
    <t>4: Mountain ecosystems</t>
  </si>
  <si>
    <t>13: Conservation and Sustainable Use of Biological Diversity Important to Agriculture</t>
  </si>
  <si>
    <t>5: Removal of barriers to energy efficiency and energy conservation</t>
  </si>
  <si>
    <t>6: Promoting the adoption of renewable energy by removing barriers and reducing implementation costs</t>
  </si>
  <si>
    <t>7: Reducing the long-term costs of low greenhouse gas emitting energy technologies</t>
  </si>
  <si>
    <t>11:  Promoting environmentally sustainable transport</t>
  </si>
  <si>
    <t>8: Waterbody based operational program</t>
  </si>
  <si>
    <t>9: Integrated Land and Water multiple focal area</t>
  </si>
  <si>
    <t>10: Contaminants based operational program</t>
  </si>
  <si>
    <t>12: Integrated Ecosystem Management</t>
  </si>
  <si>
    <t>14: Persistent Organic Pollutants</t>
  </si>
  <si>
    <t>15: Sustainable Land Management</t>
  </si>
  <si>
    <t xml:space="preserve">Has a management response been prepared and uploaded with the MTE to PIMS/UNDP ERC? </t>
  </si>
  <si>
    <t xml:space="preserve">Market changes such that they encourage more biodiversity friendly (conservation or sustainable use) practice?: Please list the market (e.g. orchard grown fruit), the incentive system (e.g. higher prices for certified biodiversity friendly fruit), the biodiversity, and how it is affected (e.g. fruit tree pollinators not killed by pesticides) </t>
  </si>
  <si>
    <t>Improvement of the markets or profitability for biodiversity or biodiversity based products: If yes, list the products (e.g. tourism) and the biodiversity (e.g. coral reefs) on which they are based.  Also comment on the implications for conservation and sustainable use.</t>
  </si>
  <si>
    <t>Each indicator must be updated for this reporting period in the column “Level at 30 June 2010”. Numerical figures must be reported as cumulative from the project start. If there are no changes to report for a given indicator, then enter “N/A” or briefly explain the reason in that column.</t>
  </si>
  <si>
    <t>2010 Ratings and Comments must be entered by the National Project Manager/Coordinator, the UNDP CO and the UNDP RTA.  Ratings from the GEF Operational Focal Point and the Executing Agency where appropriate are encouraged.   See pop up box next to comment box for guidance.  For guidance in determining the appropriate DO rating, please see the definitions listed in the table at the bottom of this sheet.</t>
  </si>
  <si>
    <t>This table should only be completed by those projects with an overall MU, U or HU rating for DO.</t>
  </si>
  <si>
    <t>List maximum of four key outputs delivered this reporting period for each project outcome. The outputs listed here should not be cumulative; only report impacts achieved in this reporting period.</t>
  </si>
  <si>
    <t>Highly Unsatisfactory (HU)</t>
  </si>
  <si>
    <r>
      <t xml:space="preserve">The project was managed in </t>
    </r>
    <r>
      <rPr>
        <b/>
        <sz val="11"/>
        <color indexed="8"/>
        <rFont val="Arial Narrow"/>
        <family val="2"/>
      </rPr>
      <t>very</t>
    </r>
    <r>
      <rPr>
        <sz val="11"/>
        <color indexed="8"/>
        <rFont val="Arial Narrow"/>
        <family val="2"/>
      </rPr>
      <t xml:space="preserve"> effective and efficient manner in accordance with the workplan, schedule and budget.  The project can be presented as “good practice”.</t>
    </r>
  </si>
  <si>
    <r>
      <t xml:space="preserve">The project was managed in a </t>
    </r>
    <r>
      <rPr>
        <b/>
        <sz val="11"/>
        <color indexed="8"/>
        <rFont val="Arial Narrow"/>
        <family val="2"/>
      </rPr>
      <t>reasonably</t>
    </r>
    <r>
      <rPr>
        <sz val="11"/>
        <color indexed="8"/>
        <rFont val="Arial Narrow"/>
        <family val="2"/>
      </rPr>
      <t xml:space="preserve"> effective and efficient manner, largely in accordance with the workplan, schedule and budget.</t>
    </r>
  </si>
  <si>
    <r>
      <t xml:space="preserve">The project was managed in an </t>
    </r>
    <r>
      <rPr>
        <b/>
        <sz val="11"/>
        <color indexed="8"/>
        <rFont val="Arial Narrow"/>
        <family val="2"/>
      </rPr>
      <t>acceptable</t>
    </r>
    <r>
      <rPr>
        <sz val="11"/>
        <color indexed="8"/>
        <rFont val="Arial Narrow"/>
        <family val="2"/>
      </rPr>
      <t xml:space="preserve"> manner but not fully in accordance with the workplan, schedule and budget.</t>
    </r>
  </si>
  <si>
    <r>
      <t xml:space="preserve">The project was managed in a </t>
    </r>
    <r>
      <rPr>
        <b/>
        <sz val="11"/>
        <color indexed="8"/>
        <rFont val="Arial Narrow"/>
        <family val="2"/>
      </rPr>
      <t>marginally</t>
    </r>
    <r>
      <rPr>
        <sz val="11"/>
        <color indexed="8"/>
        <rFont val="Arial Narrow"/>
        <family val="2"/>
      </rPr>
      <t xml:space="preserve"> effective and responsive manner but not fully in accordance with the workplan, schedule and budget.</t>
    </r>
  </si>
  <si>
    <r>
      <t xml:space="preserve">The project was managed in a </t>
    </r>
    <r>
      <rPr>
        <b/>
        <sz val="11"/>
        <color indexed="8"/>
        <rFont val="Arial Narrow"/>
        <family val="2"/>
      </rPr>
      <t>less than</t>
    </r>
    <r>
      <rPr>
        <sz val="11"/>
        <color indexed="8"/>
        <rFont val="Arial Narrow"/>
        <family val="2"/>
      </rPr>
      <t xml:space="preserve"> effective manner due to internal or external factors and not in accordance with the workplan, schedule and budget.</t>
    </r>
  </si>
  <si>
    <r>
      <t xml:space="preserve">The project was managed in an </t>
    </r>
    <r>
      <rPr>
        <b/>
        <sz val="11"/>
        <color indexed="8"/>
        <rFont val="Arial Narrow"/>
        <family val="2"/>
      </rPr>
      <t>ineffective</t>
    </r>
    <r>
      <rPr>
        <sz val="11"/>
        <color indexed="8"/>
        <rFont val="Arial Narrow"/>
        <family val="2"/>
      </rPr>
      <t xml:space="preserve"> manner particularly due to internal factors and clearly not in accordance with the workplan, schedule and budget.</t>
    </r>
  </si>
  <si>
    <r>
      <t xml:space="preserve">4. Section-specific guidance: </t>
    </r>
    <r>
      <rPr>
        <sz val="11"/>
        <color indexed="8"/>
        <rFont val="Arial Narrow"/>
        <family val="2"/>
      </rPr>
      <t>Section-specific guidance appears on some sheets, either in pop-up boxes or in red text at the beginning of a given sheet. Clarification is also provided in footnotes.</t>
    </r>
  </si>
  <si>
    <t xml:space="preserve">GEF-3 Focal Area Operational Program: </t>
  </si>
  <si>
    <t xml:space="preserve">Has a management response been prepared and uploaded with the FE to PIMS/UNDP ERC? </t>
  </si>
  <si>
    <t>Mid-term and Final Evaluations</t>
  </si>
  <si>
    <t>All projects that underwent mid-term or terminal evaluations during this reporting period must complete this section.</t>
  </si>
  <si>
    <t>All projects that completed an MTE of FE in the reporting period must submit this table either here or by uploading a completed table to PIMS.</t>
  </si>
  <si>
    <t>F59</t>
  </si>
  <si>
    <t>E60</t>
  </si>
  <si>
    <t>F60</t>
  </si>
  <si>
    <t>D63</t>
  </si>
  <si>
    <t>E64</t>
  </si>
  <si>
    <t>D65</t>
  </si>
  <si>
    <t>E66</t>
  </si>
  <si>
    <t>D70</t>
  </si>
  <si>
    <t>E70</t>
  </si>
  <si>
    <t>D71</t>
  </si>
  <si>
    <t>E71</t>
  </si>
  <si>
    <t>D72</t>
  </si>
  <si>
    <t>E72</t>
  </si>
  <si>
    <t>D74</t>
  </si>
  <si>
    <t>E74</t>
  </si>
  <si>
    <t>D75</t>
  </si>
  <si>
    <t>E75</t>
  </si>
  <si>
    <t>D76</t>
  </si>
  <si>
    <t>E76</t>
  </si>
  <si>
    <t>D78</t>
  </si>
  <si>
    <t>E78</t>
  </si>
  <si>
    <t>D79</t>
  </si>
  <si>
    <t>E79</t>
  </si>
  <si>
    <t>D80</t>
  </si>
  <si>
    <t>E80</t>
  </si>
  <si>
    <t>C14</t>
  </si>
  <si>
    <t>D14</t>
  </si>
  <si>
    <t>C16</t>
  </si>
  <si>
    <t>D16</t>
  </si>
  <si>
    <t>C17</t>
  </si>
  <si>
    <t>D17</t>
  </si>
  <si>
    <t>C19</t>
  </si>
  <si>
    <t>D19</t>
  </si>
  <si>
    <t>C20</t>
  </si>
  <si>
    <t>C21</t>
  </si>
  <si>
    <t>C22</t>
  </si>
  <si>
    <t>C25</t>
  </si>
  <si>
    <t>D25</t>
  </si>
  <si>
    <t>C26</t>
  </si>
  <si>
    <t>D26</t>
  </si>
  <si>
    <t>C27</t>
  </si>
  <si>
    <t>C28</t>
  </si>
  <si>
    <t>C30</t>
  </si>
  <si>
    <t>General Comment (500 words)</t>
  </si>
  <si>
    <t>C31</t>
  </si>
  <si>
    <t>B33</t>
  </si>
  <si>
    <t>C33</t>
  </si>
  <si>
    <t>B34</t>
  </si>
  <si>
    <t>C34</t>
  </si>
  <si>
    <t>B35</t>
  </si>
  <si>
    <t>C35</t>
  </si>
  <si>
    <t>Date</t>
  </si>
  <si>
    <t>UNDP CO</t>
  </si>
  <si>
    <t>C12</t>
  </si>
  <si>
    <t>C13</t>
  </si>
  <si>
    <t>C15</t>
  </si>
  <si>
    <t>C18</t>
  </si>
  <si>
    <t>B21</t>
  </si>
  <si>
    <t>B22</t>
  </si>
  <si>
    <t>B23</t>
  </si>
  <si>
    <t>C23</t>
  </si>
  <si>
    <t>B14</t>
  </si>
  <si>
    <t>All DO data</t>
  </si>
  <si>
    <t>D436</t>
  </si>
  <si>
    <t>C14:H434</t>
  </si>
  <si>
    <t>All</t>
  </si>
  <si>
    <t>All DORating data</t>
  </si>
  <si>
    <t>D14:G18</t>
  </si>
  <si>
    <t>DOActionPlan</t>
  </si>
  <si>
    <t>C14:D19</t>
  </si>
  <si>
    <t>All DOActionPlan data</t>
  </si>
  <si>
    <t>E14:E19</t>
  </si>
  <si>
    <t>All DOActionPlan data dates</t>
  </si>
  <si>
    <t>All IP data</t>
  </si>
  <si>
    <t>C248</t>
  </si>
  <si>
    <t>D14:D253</t>
  </si>
  <si>
    <t>IPActionPlan</t>
  </si>
  <si>
    <t>All IPActionPlan data</t>
  </si>
  <si>
    <t>All IPActionPlan dates</t>
  </si>
  <si>
    <t>CriticalRisk</t>
  </si>
  <si>
    <t>C14:F20</t>
  </si>
  <si>
    <t>All Risk data</t>
  </si>
  <si>
    <t>Adjustments</t>
  </si>
  <si>
    <t>E13</t>
  </si>
  <si>
    <t>E14</t>
  </si>
  <si>
    <t>E17:F19</t>
  </si>
  <si>
    <t>Adjustments data</t>
  </si>
  <si>
    <t>E27:G29</t>
  </si>
  <si>
    <t>All Finance data</t>
  </si>
  <si>
    <t>Finance Comment</t>
  </si>
  <si>
    <t>E17</t>
  </si>
  <si>
    <t>F17:J49</t>
  </si>
  <si>
    <t>All Procurement data</t>
  </si>
  <si>
    <t>AddFin</t>
  </si>
  <si>
    <t>C15:J18</t>
  </si>
  <si>
    <t>All AddFin data</t>
  </si>
  <si>
    <t>E24:J28</t>
  </si>
  <si>
    <t>C34:F39</t>
  </si>
  <si>
    <t>B43</t>
  </si>
  <si>
    <t>D46</t>
  </si>
  <si>
    <t>AddFin Comment</t>
  </si>
  <si>
    <t>D17:E26</t>
  </si>
  <si>
    <t>Good practice</t>
  </si>
  <si>
    <t>Comment</t>
  </si>
  <si>
    <t>F15</t>
  </si>
  <si>
    <t>G15</t>
  </si>
  <si>
    <t>F16</t>
  </si>
  <si>
    <t>H16</t>
  </si>
  <si>
    <t>F17</t>
  </si>
  <si>
    <t>G17</t>
  </si>
  <si>
    <t>F18</t>
  </si>
  <si>
    <t>H18</t>
  </si>
  <si>
    <t>F20</t>
  </si>
  <si>
    <t>H20</t>
  </si>
  <si>
    <t>F22</t>
  </si>
  <si>
    <t>H22</t>
  </si>
  <si>
    <t>G28</t>
  </si>
  <si>
    <t>F29</t>
  </si>
  <si>
    <t>H29</t>
  </si>
  <si>
    <t>F30</t>
  </si>
  <si>
    <t>H31</t>
  </si>
  <si>
    <t>F33</t>
  </si>
  <si>
    <t>H33</t>
  </si>
  <si>
    <t>G39</t>
  </si>
  <si>
    <t>H40</t>
  </si>
  <si>
    <t>H42</t>
  </si>
  <si>
    <t>H44</t>
  </si>
  <si>
    <t>Evaluation</t>
  </si>
  <si>
    <t>F13</t>
  </si>
  <si>
    <t>G13</t>
  </si>
  <si>
    <t>F21</t>
  </si>
  <si>
    <t>G21</t>
  </si>
  <si>
    <t>C24</t>
  </si>
  <si>
    <t>All Co-Fin data</t>
  </si>
  <si>
    <t>D28:M35</t>
  </si>
  <si>
    <t>Gender</t>
  </si>
  <si>
    <t>E15</t>
  </si>
  <si>
    <t>B10</t>
  </si>
  <si>
    <t>B28</t>
  </si>
  <si>
    <t xml:space="preserve">Results Oriented Annual Report (ROAR)  </t>
  </si>
  <si>
    <t>Overview of Development Trends</t>
  </si>
  <si>
    <t>Major results that culminated in 2010</t>
  </si>
  <si>
    <t>South South Solution</t>
  </si>
  <si>
    <t>Overall Lessons Learned</t>
  </si>
  <si>
    <t>Institutional Results on Gender Equality</t>
  </si>
  <si>
    <t>Project Implementation Review (PIR) OF UNDP Supported GEF Financed Projects</t>
  </si>
  <si>
    <t>2010 Annual Project Review (APR)</t>
  </si>
  <si>
    <t>Lead RTA</t>
  </si>
  <si>
    <t>Lead Country(ies)</t>
  </si>
  <si>
    <t>Prodoc Signature Date</t>
  </si>
  <si>
    <t>Revised Planned Closing Date</t>
  </si>
  <si>
    <t>Project Summary</t>
  </si>
  <si>
    <t>Documents/ reports/ brochures / articles that have been prepared about the project</t>
  </si>
  <si>
    <t>Project Website Link(s)</t>
  </si>
  <si>
    <t>RTA’S GENERAL COMMENTS</t>
  </si>
  <si>
    <t>UNDP CO GENERAL COMMENTS</t>
  </si>
  <si>
    <t>- List the dates of site visits to project this reporting period</t>
  </si>
  <si>
    <t>-Highlight any significant results not addressed in the DO and IP sections</t>
  </si>
  <si>
    <t>-Comments related to the UNDP Gender Marker</t>
  </si>
  <si>
    <t>-Any other comments not addressed elsewhere</t>
  </si>
  <si>
    <t>Export complete DO tab making sure to change Word page orientation to landscape</t>
  </si>
  <si>
    <t xml:space="preserve">RATING OF PROGRESS TOWARD MEETING DEVELOPMENT OBJECTIVE </t>
  </si>
  <si>
    <t>Executing Agency</t>
  </si>
  <si>
    <t xml:space="preserve">UNDP Country Office </t>
  </si>
  <si>
    <t xml:space="preserve">UNDP Regional Technical Advisor </t>
  </si>
  <si>
    <t>F14</t>
  </si>
  <si>
    <t>G14</t>
  </si>
  <si>
    <t>D15</t>
  </si>
  <si>
    <t>E16</t>
  </si>
  <si>
    <t>G16</t>
  </si>
  <si>
    <t>G18</t>
  </si>
  <si>
    <t>Overall 2008 Rating (from 08 PIR)</t>
  </si>
  <si>
    <t>Overall 2009 Rating (from 09 PIR)</t>
  </si>
  <si>
    <t>DO ACTION PLAN TO ADDRESS MARGINALLY UNSATISFACTORY, UNSATISFACTORY OR HIGHLY UNSATISFACTORY RATING</t>
  </si>
  <si>
    <t>E19</t>
  </si>
  <si>
    <t>Action to be Taken:</t>
  </si>
  <si>
    <t>PROGRESS IN PROJECT IMPLEMENTATION</t>
  </si>
  <si>
    <t>C32</t>
  </si>
  <si>
    <t>C38</t>
  </si>
  <si>
    <t>C44</t>
  </si>
  <si>
    <t>C50</t>
  </si>
  <si>
    <t>C56</t>
  </si>
  <si>
    <t>C62</t>
  </si>
  <si>
    <t>C68</t>
  </si>
  <si>
    <t>D27</t>
  </si>
  <si>
    <t>D28</t>
  </si>
  <si>
    <t>D29</t>
  </si>
  <si>
    <t>D33</t>
  </si>
  <si>
    <t>D34</t>
  </si>
  <si>
    <t>D35</t>
  </si>
  <si>
    <t>D36</t>
  </si>
  <si>
    <t>D37</t>
  </si>
  <si>
    <t>D39</t>
  </si>
  <si>
    <t>D40</t>
  </si>
  <si>
    <t>D41</t>
  </si>
  <si>
    <t>D42</t>
  </si>
  <si>
    <t>D43</t>
  </si>
  <si>
    <t>D45</t>
  </si>
  <si>
    <t>D47</t>
  </si>
  <si>
    <t>D48</t>
  </si>
  <si>
    <t>D49</t>
  </si>
  <si>
    <t>D51</t>
  </si>
  <si>
    <t>D52</t>
  </si>
  <si>
    <t>D53</t>
  </si>
  <si>
    <t>D54</t>
  </si>
  <si>
    <t>D55</t>
  </si>
  <si>
    <t>D57</t>
  </si>
  <si>
    <t>D58</t>
  </si>
  <si>
    <t>D59</t>
  </si>
  <si>
    <t>D60</t>
  </si>
  <si>
    <t>D61</t>
  </si>
  <si>
    <t>D64</t>
  </si>
  <si>
    <t>D66</t>
  </si>
  <si>
    <t>D67</t>
  </si>
  <si>
    <t>D69</t>
  </si>
  <si>
    <t>D73</t>
  </si>
  <si>
    <t>IMPLEMENTATION PROGRESS RATING</t>
  </si>
  <si>
    <t xml:space="preserve">Executing Agency </t>
  </si>
  <si>
    <t>UNDP Country Office</t>
  </si>
  <si>
    <t>UNDP Regional Technical Advisor</t>
  </si>
  <si>
    <t>Outcome 1 – Key Outputs this Reporting Period:</t>
  </si>
  <si>
    <t>Outcome 2 – Key Outputs this Reporting Period:</t>
  </si>
  <si>
    <t>Outcome 3 – Key Outputs this Reporting Period:</t>
  </si>
  <si>
    <t>Outcome 4 – Key Outputs this Reporting Period:</t>
  </si>
  <si>
    <t>Outcome 5 – Key Outputs this Reporting Period:</t>
  </si>
  <si>
    <t>Outcome 6 – Key Outputs this Reporting Period:</t>
  </si>
  <si>
    <t>Outcome 7 – Key Outputs this Reporting Period:</t>
  </si>
  <si>
    <t>Outcome 8 – Key Outputs this Reporting Period:</t>
  </si>
  <si>
    <t>Outcome 9 – Key Outputs this Reporting Period:</t>
  </si>
  <si>
    <t>Outcome 10 – Key Outputs this Reporting Period:</t>
  </si>
  <si>
    <t>Government GEF OFP</t>
  </si>
  <si>
    <t>IP ACTION PLAN TO ADDRESS MARGINALLY UNSATISFACTORY, UNSATISFACTORY OR HIGHLY UNSATISFACTORY RATING:</t>
  </si>
  <si>
    <r>
      <t xml:space="preserve">(Export complete </t>
    </r>
    <r>
      <rPr>
        <b/>
        <sz val="11"/>
        <color indexed="10"/>
        <rFont val="Calibri"/>
        <family val="2"/>
      </rPr>
      <t>CriticalRisk</t>
    </r>
    <r>
      <rPr>
        <sz val="11"/>
        <color indexed="10"/>
        <rFont val="Calibri"/>
        <family val="2"/>
      </rPr>
      <t xml:space="preserve"> tab making sure to change Word page orientation to landscape)</t>
    </r>
  </si>
  <si>
    <r>
      <t xml:space="preserve">(Insert complete </t>
    </r>
    <r>
      <rPr>
        <b/>
        <sz val="11"/>
        <color indexed="10"/>
        <rFont val="Calibri"/>
        <family val="2"/>
      </rPr>
      <t>Finance</t>
    </r>
    <r>
      <rPr>
        <sz val="11"/>
        <color indexed="10"/>
        <rFont val="Calibri"/>
        <family val="2"/>
      </rPr>
      <t xml:space="preserve"> tab in table form making sure to orient the page to landscape in Word – see below for example)</t>
    </r>
  </si>
  <si>
    <t>PUBLIC RELATIONS</t>
  </si>
  <si>
    <t>Summary of the overall progress made by the project highlighting issues relevant and of interest to an external audience</t>
  </si>
  <si>
    <t>Problem</t>
  </si>
  <si>
    <t>Solution</t>
  </si>
  <si>
    <t xml:space="preserve">PARTNERSHIPS </t>
  </si>
  <si>
    <t>Outline the value added contribution NGOs have made to achieving the results of the project:</t>
  </si>
  <si>
    <t>Describe lessons learned from working with CSO/NGO:</t>
  </si>
  <si>
    <t>Describe lessons learned from working with the private sector:</t>
  </si>
  <si>
    <t>Activities working with indigenous communities:</t>
  </si>
  <si>
    <t>List the communities that the project is working with:</t>
  </si>
  <si>
    <t xml:space="preserve">Highlight specific examples of South-South collaboration: </t>
  </si>
  <si>
    <t>(Export complete Co-Fin tab in table form making sure to orient Word page to landscape)</t>
  </si>
  <si>
    <t xml:space="preserve">How has this project been better able to achieve its environmental objective by addressing the differences in the roles and needs of women and men? Include any other impacts related to gender as well. </t>
  </si>
  <si>
    <t>Any comments to clarify the above indicators:</t>
  </si>
  <si>
    <t>Has the project established or is in the process of establishing protected areas conservation set asides/easements, stewardship agreements or other arrangements for creating protected areas)?</t>
  </si>
  <si>
    <t>How many set asides/easements are in the process of being legally established by the project?</t>
  </si>
  <si>
    <t>If yes, please explain. (500 words)</t>
  </si>
  <si>
    <t>Has this project significantly changed national policy of any kind?</t>
  </si>
  <si>
    <t>Afghanistan</t>
  </si>
  <si>
    <t>Andorra</t>
  </si>
  <si>
    <t>Angola</t>
  </si>
  <si>
    <t>Antigua and Barbuda</t>
  </si>
  <si>
    <t>Azerbaijan</t>
  </si>
  <si>
    <t>Bahamas</t>
  </si>
  <si>
    <t>Bahrain</t>
  </si>
  <si>
    <t>Barbados</t>
  </si>
  <si>
    <t>Benin</t>
  </si>
  <si>
    <t>Bolivia (Plurinational State of)</t>
  </si>
  <si>
    <t>Bosnia and Herzegovina</t>
  </si>
  <si>
    <t>Brunei Darussalam</t>
  </si>
  <si>
    <t>Burkina Faso</t>
  </si>
  <si>
    <t>Burundi</t>
  </si>
  <si>
    <t>Cameroon</t>
  </si>
  <si>
    <t>Central African Republic</t>
  </si>
  <si>
    <t>Colombia</t>
  </si>
  <si>
    <t>Comoros</t>
  </si>
  <si>
    <t>Congo</t>
  </si>
  <si>
    <t>Côte D'Ivoire</t>
  </si>
  <si>
    <t>Cyprus</t>
  </si>
  <si>
    <t>Democratic People's Republic of Korea</t>
  </si>
  <si>
    <t>Democratic Republic of the Congo</t>
  </si>
  <si>
    <t>Djibouti</t>
  </si>
  <si>
    <t>Dominica</t>
  </si>
  <si>
    <t>El Salvador</t>
  </si>
  <si>
    <t>Equatoral Guinea</t>
  </si>
  <si>
    <t>Estonia</t>
  </si>
  <si>
    <t>Ethiopia</t>
  </si>
  <si>
    <t>Fiji</t>
  </si>
  <si>
    <t>Gabon</t>
  </si>
  <si>
    <t>Gambia</t>
  </si>
  <si>
    <t>Grenada</t>
  </si>
  <si>
    <t>Guinea Bissau</t>
  </si>
  <si>
    <t>Guyana</t>
  </si>
  <si>
    <t>Haiti</t>
  </si>
  <si>
    <t>Iceland</t>
  </si>
  <si>
    <t>Iran (Islamic Republic of)</t>
  </si>
  <si>
    <t>Iraq</t>
  </si>
  <si>
    <t>Israel</t>
  </si>
  <si>
    <t>Jamaica</t>
  </si>
  <si>
    <t>Kiribati</t>
  </si>
  <si>
    <t>Lao People’s Democratic Republic</t>
  </si>
  <si>
    <t>Liberia</t>
  </si>
  <si>
    <t>Libyan Arab Jamahiriya</t>
  </si>
  <si>
    <t>Liechtenstein</t>
  </si>
  <si>
    <t>Mali</t>
  </si>
  <si>
    <t>Malta</t>
  </si>
  <si>
    <t>Marshall Islands</t>
  </si>
  <si>
    <t>Mauritania</t>
  </si>
  <si>
    <t>Micronesia, Federated States of</t>
  </si>
  <si>
    <t>Monaco</t>
  </si>
  <si>
    <t>Myanmar</t>
  </si>
  <si>
    <t>Nauru</t>
  </si>
  <si>
    <t>Oman</t>
  </si>
  <si>
    <t>Palau</t>
  </si>
  <si>
    <t>Panama</t>
  </si>
  <si>
    <t>Qatar</t>
  </si>
  <si>
    <t>Republic of Moldova</t>
  </si>
  <si>
    <t>Russian Federation</t>
  </si>
  <si>
    <t>Saint Kitts and Nevis</t>
  </si>
  <si>
    <t>Saint Lucia</t>
  </si>
  <si>
    <t>Saint Vincent and the Grenadines</t>
  </si>
  <si>
    <t>Samoa</t>
  </si>
  <si>
    <t>San Marino</t>
  </si>
  <si>
    <t>Sao Tome and Principe</t>
  </si>
  <si>
    <t>Saudi Arabia</t>
  </si>
  <si>
    <t>Serbia</t>
  </si>
  <si>
    <t>Sierra Leone</t>
  </si>
  <si>
    <t>Singapore</t>
  </si>
  <si>
    <t>Solomon Islands</t>
  </si>
  <si>
    <t>Somalia</t>
  </si>
  <si>
    <t>Sudan</t>
  </si>
  <si>
    <t>Suriname</t>
  </si>
  <si>
    <t>Swaziland</t>
  </si>
  <si>
    <t>Syrian Arab Republic</t>
  </si>
  <si>
    <t>The former Yugoslav Republic of Macedonia</t>
  </si>
  <si>
    <t>Timor-Leste</t>
  </si>
  <si>
    <t>Togo</t>
  </si>
  <si>
    <t>Tonga</t>
  </si>
  <si>
    <t>Trinidad and Tobago</t>
  </si>
  <si>
    <t>Tuvalu</t>
  </si>
  <si>
    <t>United Arab Emirates</t>
  </si>
  <si>
    <t>United Kingdom of Great Britain and Northern Ireland</t>
  </si>
  <si>
    <t>United Republic of Tanzania</t>
  </si>
  <si>
    <t>United States of America</t>
  </si>
  <si>
    <t>Venezuela, Bolivarian Republic of</t>
  </si>
  <si>
    <t>Yemen</t>
  </si>
  <si>
    <t xml:space="preserve">Date of First Disbursement[1]: </t>
  </si>
  <si>
    <t>Syria boasts significant diversity and potential for contributing to global efforts for conserving biodiversity and ecosystem functions, in particular with regards to terrestrial diversity given its limited coastline (212km). With 1.9% of its land reported as protected (WCMC) Syria has an incredible potential for expanding its PA system, enhancing ecosystem representativity and leap-frogging PA management approaches by incorporating best pratices and global lessons. Most notably, terrestrial ecosystems of global importance include Mediterranean Forest, Woodland and Scrubs as well as the Anatolian Freshwater ecosystem, both of which are classified as critical/threatened in terms of their conservation status. Positive trends have however been noted in the past decade, for example with an increase in forest cover from 372,000 ha in 1990 to 461,000 ha in 2005; that being said, the total forest cover remains at 2.51% well below globally agreed targets. Finally, Syria is of global interest as well for its contribution to the conservation of globally important bird population, with 145 breeding birds recorded in the country (and increasing with finer census).  
The project was initiated in Syria at a time when conservation was still nascent, and following only one previous GEF investment in biodiversity, the World Bank supported protected areas project that was closed in an anticipated manner. The project was designed as a demonstration project, with the view that testing, piloting and learning by doing to tailor international best practice to the local context would be needed. The project objective was rearticulated following a retrofitting exercise as follows: "To demonstrate practical methods of protected area management that effectively conserve biodiversity and protect the interest of local communities while supporting the consolidation of an enabling environment that will facilitate replication and effective PA management throughout the country". This clearly demonstrates the fact that most requisite elements for effective PA management were still lacking and needed to be instated. The project therefore aims at achieving this objective and consequently laying the foundation for PA management through three outcomes: a first which aims at providing an appropriate and effective enabling environment (policy, legal and institutional levels) for PA management; a second which targets technical capacity gaps and techniques for PA management; a final outcome that adresses sustainable use and PA benefits beyond boundaries and beyond conservation per se. The premises on which the project was built and barriers for meeting Syria's obligations under the CBD with regards to protected areas management are still very much valid. However, the project will only aim to address immediate and foundational elements; at some stage, consideration should be given for furthering PA management effectiveness through a targeted project for implementing Syria's PA system plan and supporting its financial sustainability. For the time being, lessons and trends from global practice are being transfered to the project through UNDP's networks, international technical assistance and regional exchanges and cooperation, however the overall environment in Syria is not yet conducive for more sophistication in approaches beyond those advocated by the project. 
Overall and following two events in 2007/2008 (i) the conduct of the mid-term evaluation, preparation of a management response and revision of the logframe; (ii) increased international technical assistance and in particular provision of regional technical assistance on a full time basis, the project has made significant strides in correcting its course and catching up on its previous delays. It is on this basis that the project is rated as satisfactory in terms of both its progress towards meeting objectives and project implementation. 
Should the project team continue with the same dynamism and the national institutions continue to avail their support and remain involved in the processes as they have been so far, the project might likely overachieve, in particular with regards to support to the Syrian government in designing a PA system plan. 
It should be noted that since the mid-term evaluation, a mission has been conducted for the preparation of a management response and adjustment of the log-frame as recommended by the MTE. This exercise (November 2008) was coached by UNDP/GEF RTA but undertaken in full by the project constituency. This exercise was followed by a joint supervision mission - UNDP/GEF RTA; UNDP CO; GEF OFP; National project counterparts; project team - in April 2009. During the supervision mission it was clear that all efforts had been collectively made to address concerns expressed in the MTE, and that the project was back on track. Despite some remaining glitches in coordination, implementation, procurement and management, the project is well on track and the High risk rating resulting from the application of the formula does not necessarily reflect the actual risk situation of the project. Indeed, although there are 3 critical risks facing the project, the team has put in place a robust risk monitoring and mitigation process (following training delivered by the CO).</t>
  </si>
  <si>
    <t>Mirey Atallah-Auge</t>
  </si>
  <si>
    <t>9 April 2009 Hassakeh, Jabal Abdul azil site  ; 11 April   Lattakia, Al Foronloq site;12 April  Hama , Abu-qoubeis site.</t>
  </si>
  <si>
    <t>Site visits were part of a monitoring field mission to follow up on the MTE recommendation and to investigate on progress made in implementing the MTE recommendations and the management response.</t>
  </si>
  <si>
    <t xml:space="preserve">The project has implemented the activities of annual plan in line with MTE recommendations. </t>
  </si>
  <si>
    <t xml:space="preserve">The project team has put a lot of emphasis to follow up the MTE recommendation and implementing the management response; According to the revised log frame and progress indictor, the project has shown a significant progress,  particularly ,towards outcomes 1 and 2   </t>
  </si>
  <si>
    <t xml:space="preserve">Since its inception, the project has gone through significant improvements at all levels with a steep learning curve for  UNDP, the national counterparts and the project team. Initial delays and mishaps have provided the team - collectively - with a better understanding of linkages between impacts and process, as well as of the importance of planning. In 2009, the Satisfactory rating is granted on the basis of the following: (i) the project team and national counterparts have taken serious action for the implementation of the recommendations of the mid-term review and the management response; (ii) despite an institutional reform of the Ministry of Local Authorities and the Environment into the Ministry of State for Environment Affairs, commitment and involvement in the project has not faltered and both Ministries (Environment and Agriculture) continue to cooperate along the lines of the MOU signed within the framework of the project and delineating their respective roles and responsibilities; (iii) the project team is demonstrating an increased handle over the technical aspects of the project as well as flexibility and a stronger focus on results, identifying and seizing opportunities that were not foreseen at project design and dropping elements of the project that are no longer relevant.
While it is yet too early for the project to start reporting on results and concrete achievements since the mid-term evaluation, a clear trend is emerging that indicates the project will most likely meet its objective and expected results. Significant progress has in particular been made at the level of the enabling environment, specifically in terms of the national legislation and facilitation of a broad dialogue on protected areas within the framework of the national eco-tourism strategy. Process-wise the project is progressing well, as expected for a foundational project. 
For the next implementation period, it is expected that (i) the project will be able to provide baseline information for TRAs at the three sites; (ii) have identified indicator species or ecosystem functions at each site to enable monitoring and adjustment of conservation and management approaches; (iii) initated the PA system level planning, at least through a dialogue based on the gap analysis currently being undertaken. 
The project could further gain from applying the UNDP/GEF institutional capacity assessment scorecard (completing the process that was initiated during the joint supervision mission of April 2009) through a collective and participatory process; similarly the financial sustainability scorecard could be completed as part of the system planning exercise at least as a means to trigger discussion and reflexion on some of the issues raised in these tools. 
Finally, and given the dramatic consecutive droughts that occured over the last few years in Jabal Abdel Aziz, closer monitoring and assessment of climate related risks and opportunities is recommended. In particular and given that Syria's PA system is mostly terrestrial (Med Forest) it would be opportune for the project to improve ecosystem caracterization of the PA sites - e.g. against Global 200 ecoregions - and to consider an assessment of forest carbon stocks, possibly as a way to initiate some discussion on the linkages between land use, land management and climate change. Potentially the project could collaborate with the First National Communication team on these two elements. 
In addition to risks related to climate change (drought and firest) two prominent risks still face the project. The first is related to institutional stability and possibility to operate under the project-based MOU, given the recent change and establishment of a Ministry of State for Environmental Affairs. Specifically, the project should target the new Minister, with support from UNDP CO, to raise her awareness of the objectives of the project, its importance and significance at the level of the country and globally. 
The second risk that has been extensively discussed within the framework of the joint supervision mission in April 2009 and following the mid-term evaluation and preparation of the management response relates to the sustainable use and community involvement in PA management. With regards to this crucial element, the project needs to carefully assess its approach to ensure that (i) local communities are not negatively impacted by PA conservation and management i.e. are not denied access to their resources and livelihoods; (ii) PA management - and managers in particular - engage with local communities in a constructive way that does not create perverse incentives and mechanisms. In particular, community buy in should not be "bought" but rather harnessed and truthfully enabled. This would imply that the project might need to work closely with the CBD focal point to identify initiatives in the country related to Access and Benefit Sharing. Should there be no such initiatives, the project team might want to table a proposal to the project board for initiating a review of best practice and implications of current national legislation on community access to natural resouces and benefits thereof. Benefit sharing "Hak El Entifa3" is an important dimension of co-management or at least community involvement in PA management. Similarly, and depending on the management objective set out for each site through the management planning exercise, it is recommended that the project considers different modalities and roles for local community representatives at different sites. For instance, it appears that Jabal Abdel Aziz would be managed for sustainable use of resources; and given grazing and poverty levels in the region a full-fledge community based natural resource management process may be considered for this specific site. For other sites, the structure and relation of the neighboring communities may call for other approaches to be applied. It is therefore recommended that the project team considers a general framework defining community engagement in PA management, however giving sufficient flexibility for differenciated approaches depending on individual site needs. Lastly, the project would have to ensure that critical ministries, such as the Ministry of Finance, become involved in the process sufficiently soon in the process to increase their understanding of the consevation agenda and contribute to its implementation. </t>
  </si>
  <si>
    <t>The annual plan was  implemented as scheduled and in full collaboration and coordination among  the two executing agencies , PMU, and UNDP</t>
  </si>
  <si>
    <t>The implementation pace was on track and in accordance to the workplan; and the progress made towards the activities related to the PA policies and preparation of management plans was significant.</t>
  </si>
  <si>
    <t xml:space="preserve">The project team and broader project constituency has reacted very positively to the outcomes of the MTE and has made corrective action for addressing implementation hurdles. The establishment of the task force is particularly noteworthy as it transfers ownership of the developed results to the national institutions while at the same time providing them with a framework for debate and agreement on policy reforms, institutional frameworks etc... Although Syria remains a country where decision making power remains central, the level of engagement and commitment of the task force - facilitated by the project team - is commendable. Furthermore, the project team has implemented its annual workplan on schedule and according to expected disbursement levels. It should be noted that this is partly due to the aggregation of several contracts under one consultancy assignment (company). While this enables secure and long term planning and reduces impacts of procurement and hiring processes, it may also reduce access of the project and country to specific expert knowledge. It is therefore recommended - as per the supervision mission - that a mechanism for peer review and quality control of the products delivered by this company be established. Furthermore, the risk that was flagged by the MTE team, still needs to be tracked although it is an issue rather than a risk: the large sub-contract accorded under the project to a consultancy firm may result in having a project within a project, in the demobilization of the project team and national institutions, and in the project missing on its desired impact in relation to the development of national capacities for PA management. The project team has therefore endeavored to maintain close control and involvement of national partners, and this needs to be reassessed on a regular basis to prevent any drifts in that sense. 
At the time of project supervision mission, a discussion was underway regarding different levels of progress and achievement at different sites. It is recommended that the project board, technical team and project team consider each site individually and give due consideration to tailor-made approaches to the specificities of each site. Otherwise there is a risk that a working formula at one PA site will not necessarily deliver tangible results elswhere and similarly, the potential for learning and tailoring PA management approaches in view of replication throughout the system when it is established. It is therefore recommended to carefully consider the risks associated with a blueprint approach, and to reflect on the benefits and feasibility of a differenciated approach. This may materialize in terms of different staff structures and management teams for different sites, depending on the complexity of issues they are tackling and depending on their management objectives. 
All in all the project is progressing smoothly with a much stronger focus on results and a high likelihood of maintaining a steady pace over the coming years. </t>
  </si>
  <si>
    <t>1.1.2 A draft national policy statement on protected Areas management has been developed by the project in full participation and consultation of all relevant stakeholders. This policy statement is intending to guide the planning and management processes of the national PAs System in Syria, and to meet internationally recognised standards and criteria and to ensure that the protected areas system provides for the present and future needs of the people of Syria. The policy statement has considered the institutional arrangements between all relevant institutions, particularly the Ministry of Agriculture and other site management agencies that have been recognized as management agencies and the Ministry of State for Environmental Affairs as a national regulator and monitor. The National PA Policy will also support  the achievements and development of PAs Gap Analysis exercise and the National PAs strategy as well</t>
  </si>
  <si>
    <t>1.1.3. Adoption of the new organizational structure for PAs site managements for the three PAs sites including the structural organization with all specialized units by the implementing agency (MAAR). Such new structures will meet the demands for effective implementation of the PAs management activities and to ensure that the management plan is effectively operational.</t>
  </si>
  <si>
    <t>Large-scale fire destroys one or more project sites</t>
  </si>
  <si>
    <t>Since MAAR has already initiated a national project for wildfires’ prevention and management plan. The BCPAM  will cooperate with the wildefires’project to develop a practical fire management plan at Al-Frounloq PA as a part of larger forest landscape even though the BCPAM adopted and implemented a set of measures in this regard i.e. visitors management pan, initiated practical awareness activities for both local communities  and natural resources users.</t>
  </si>
  <si>
    <t xml:space="preserve">Acceptance, recognition and support of MSEA national mandate by all national and local agencies and stakeholders </t>
  </si>
  <si>
    <t>Project should advocate the adoption of the national policy statement since it identified the institutional arrangements and roles at local and national level. Endorsement letter from cabinet to advocate the national policy statement.  The MSEA will follow up in coordination with MAAR.</t>
  </si>
  <si>
    <t xml:space="preserve">Local communities representatives, local govt. do not support project </t>
  </si>
  <si>
    <t xml:space="preserve">The BCPAM addressed and initiated a dialogue with the all relevant stakeholders, especially MAAR, local communities, natural resources users to identify the set of mechanisms to get them involved. </t>
  </si>
  <si>
    <t>N/A</t>
  </si>
  <si>
    <t xml:space="preserve">According to the project document there were   many sub-contracts (9 sub-contracts) should be implemented during the project lifetime. Some of these sub contracts are overlapping with other project   activities, while the rest of sub contracts need to be updated and merged. 
</t>
  </si>
  <si>
    <t xml:space="preserve">The PMU in collaboration with other stakeholders has reviewed these sub-contracts; accordingly there was only one integrated and updated thematic sub-contract for each outcome of the project three outcomes.  </t>
  </si>
  <si>
    <t>Project logframe (indicators and targets) doesn’t reflect what actually being achieved by project.</t>
  </si>
  <si>
    <t>Modification of project log frame (Targets and indicators) is done to reflect the real achievements and activities on ground, and shows the impacts of these achievements on progress towards project objectives</t>
  </si>
  <si>
    <t>The project management unit (PMU) has contacted NGO (The Syrian Society for the Conservation of Wildlife-SSCW) for help in carrying out ecological baseline surveys at the three project PAs sites according to annual work plan of 2009.  SSCW has helped the project in ecological baseline surveys through contacting the Royal Society for Bird Protection RSBP –UK, As result , the PMU has met the director of the RSBP and agreed on RSBP bird watching volunteers to carry out the ecological baseline surveys (Birds surveys) at the three project sites.  Three Surveyors have achieved these bird surveys in collaboration with project site work teams through two surveys missions to project PAs sites. The SSCW has helped for free the project in carrying out the ecotourism surveys at Al Fourounloq PA site, through the participation of one of its ecotourism expert. The aim of these surveys is to prepare a master plan for visitors’ management.</t>
  </si>
  <si>
    <t>The project has subcontracted by the end of 2008 a specialized company(Via Nova)to carry out the thematic subcontract of outcome2; "PA MANAGEMENT, BIODIVERSITY CONSERVATION AND DATA MANAGEMENT CONSULTATION COMPANY",  During the first six months ,the company has made the following;  reviewed existing and available documents about baseline surveys and PA management critical issues, developed vision and tools to cover the gaps, identified  target groups to be trained and  training needs assessment for each group, developed a tailored training program and present tools for on-job and counterpart training, conducted needed training programs depending on training needs assessment, Prepared training manuals and materials, Overviewed and supervised ecological, social and economic assessments of PAs,  Supervised and overviewed setting of maps for PAs and GIS information, supervised evaluating capacity and level of awareness for local communities and relevant stakeholders, and conducted  focus group meeting with related stakeholders to discuss the setup and content of the data management system.</t>
  </si>
  <si>
    <t>Objective: To demonstrate practical methods of protected area management that effectively conserve biodiversity and protect the interest of local communities while supporting the consolidation of an enabling environment that will facilitate replication and effective PA management throughout the country</t>
  </si>
  <si>
    <t>1.Change in overall human footprint within demonstration PAs, as defined by an impact reduction index</t>
  </si>
  <si>
    <t xml:space="preserve">Impacts of human use of natural resources at their current levels are unsustainable in the three sites but not categorized as  severe </t>
  </si>
  <si>
    <t>Major threats in each site to be identified under the ecological baseline surveys and IRI to be developed and monitored as part of the management plan for each site.</t>
  </si>
  <si>
    <t xml:space="preserve">Not applicable on a thorough due to unavailability of specialized expert to develop such index.  it has been included in the thematic subcontract of the project outcome 2 expected to start in August 2008. But the project adopted and carried out certain related and partial measures towards this indicator : management of visitors management, law enforcement, visitors activity management, and there still ongoing communication with the related stakeholders in Lattakia governorate to change the main route of heavy vehicles from through the fouronluq PA to any of the surrounding roads, also the project has influenced  the decision of  prohibition the quarry and cement factory development within the buffer of Jebel Abdul Al aziz PA
</t>
  </si>
  <si>
    <t xml:space="preserve">A draft threat reduction analysis matrix has been developed and is still in negotiation with all relevant stakeholders, it has been agreed to develop and monitor it as part of the management plans. Several threats have been identified in each site so far and categorized according t its severity, whereas mass tourism and unorganized tourists activities and fires at Fouronloq PA have been classified as the most severe threats on biodiversity, the overuse of natural resources by grazing activities is considered to be the more severe threat in Jebel Abudl Aziz PA, while the most severe threats facing biodiversity at Abu Qubies PA have yet to be determined. A set of measures and management activities have been initiated by the project to alleviate the impacts of the above mentioned threats, those measures are:
• A visitors management plan at Fouronloq PA is being developed.
• It has been agreed to rehabilitate some new rangeland areas in Jebel Abudl Aziz to substitute that critical ones. This is being underaken in close negotiation and consultation with all PAs users and relevant stakeholders.
</t>
  </si>
  <si>
    <t xml:space="preserve">2.Level of local communities involvement in sustainable use and management of the natural resources in the 3 sites
</t>
  </si>
  <si>
    <t xml:space="preserve">0 = local communities have almost no involvement in PA planning, management or natural resources management
</t>
  </si>
  <si>
    <t xml:space="preserve">By the end of the project all target local communities are taking an effective leading role in the management of the three PAs and their natural resources in full partnership with MAAR and MSEA
</t>
  </si>
  <si>
    <t xml:space="preserve">The establishment of the three site local committees (at local level) including all stakeholders and direct resource users 
Committees’ effectiveness was not satisfactory to project team.  The three committees need to be re installed with new concept based on full partnership in PA site management.
 Periodical and consultative meetings, workshops and experts.Local Community representatives of the three demonstrated sites had been subjected to different capacity buildings workshops in both regional and national exposure level. This aimed to enable them in order to enhance their understanding of the PAs ecological and Socio-economic values, this will empower and enhance their role in the decision making process in the site. 
</t>
  </si>
  <si>
    <t xml:space="preserve">Local community representatives have strongly participated in all consultation workshops and meetings during the planning process of drafting the national policy statement on PAs management, socio-economic scheme as well as the development of general objective and vision for each site.
</t>
  </si>
  <si>
    <t xml:space="preserve">3.Level of development  in PA related national policies and legislations supporting effective and collaborative approaches  
</t>
  </si>
  <si>
    <t xml:space="preserve">Current policies merely support conventional PA management and requireCurrent policies merely support conventional PA management and require  Current policies merely support conventional PA management and require  substantial development to adopt to the new  approaches
</t>
  </si>
  <si>
    <t>National PA policies developed by the project mid term and operational by the project end</t>
  </si>
  <si>
    <t>Since there is an obvious lack of expertise related PAs Management on the national level, the project initiated a rapid assessment of the institutional and human capacities of MLAE and MAAR related staff  to enable them to revise and update the policies of PAs, this measure has motivated MAAR to conduct the forestry law revision and  the project allocated some budget for the task force that will be including members of the both ministries (MLAE&amp; MAAR) with full technical support from the project technical advisor to review and update policies of PAs and come up with efficient PAs Management and administration framework.</t>
  </si>
  <si>
    <t xml:space="preserve">A Draft National Policy on PAs management in Syria has been developed and it has been agreed to maintain it as a draft and to be polished by the end of the project.
A task force of national experts from MAAR and MSEA has been formed and become operational to review all issues, weaknesses and constrains in the forestry law No 25 and law No 50 of MSEA and other
Ministerial laws, in order to update and harmonize them according to the new direction of biodiversity conservation and PAs management that have been addressed in the draft national Policy on PAs management. The national task force conducted several field visits and consultation sessions with different stakeholders and determined the top priority issues to addressed through its mission, those are:
• Co-management mechanisms
• Law Enforcement 
• Beneficiary rights
</t>
  </si>
  <si>
    <t>4.Improve of PA management effectiveness at least in one new site</t>
  </si>
  <si>
    <t>Improve of PA management effectiveness at least in one new site</t>
  </si>
  <si>
    <t>Replication of  PA effective management approach in one  new site</t>
  </si>
  <si>
    <t>Accurate demarcation of three PAs is achieved, and approved by the national implementing agency(MAAR)</t>
  </si>
  <si>
    <t xml:space="preserve">The two national executing agencies and the PMU after thoroughly discussions on  the best method for replication agreed on starting the process in a new site with  formal letter of approval to Al-Lajat PA in southern part of Syria as it is the first declared PA as Man and Biosphere reserve.
The national implementing agency(MAAR) has adopted
 the new organizational structure for PA site management prepared by the project to all other PAs run by MAAR.
</t>
  </si>
  <si>
    <t xml:space="preserve"> Policies, legislation and institutional systems are in place that allow for the wise selection and effective operation of protected areas that conserve globally significant biodiversity;  </t>
  </si>
  <si>
    <t xml:space="preserve">1.Level of Practical national institutional arrangements in relation to PA planning and management supported by sound policies and legislations </t>
  </si>
  <si>
    <t xml:space="preserve">There are almost no effective nor formal institutional arrangements for PA planning and management
Current policies and legislations do not support the new approaches for effective and collaborative management  </t>
  </si>
  <si>
    <t xml:space="preserve">By end of Year 3, a detailed and agreed set of streamlined national institutional arrangements describing the functions of all units and agencies involved in PA management and clarifying their respective roles and mechanisms of co-operation
By the end of year 3, a new set of PA guidelines and best practices supporting effective and collaborative management of PAs developed and adopted nationally  
By the end of year 5, a set of new policies and legislations developed and submitted supporting the new PA management approaches
</t>
  </si>
  <si>
    <t xml:space="preserve">The MOU between the MLAE and MAAR is a good basis for institutional arrangements, 
Adoption of new institutional arrangements i.e. the new PA site management and organizational of the three PAs structure by MAAR . 
 Not applicable so far, it is expected by the 3rd quarter of 2008 a sub contract on PA management to start and guidelines to be prepared.  
Not applicable so far, since the target deadline to be measured will be by the end of 4th year -2009
</t>
  </si>
  <si>
    <t>The draft policy statement on protected areas management in Syria that has been facilitated and developed by the Project identifies the institutional arrangements. Accordingly, the MSEA has been given a regulatory national role with enough mandate to establish the standards of PAs establishment, planning and management with effective monitoring and supervision, whereas, MAAR and other management agencies have been given the authority and responsibility of the PAs designation and management.
Ecological monitoring guidelines in PAs have been developed and distributed for all relevant stakeholders
A set of manuals concerning different aspects of PAs Management have been developed and distributed for all relevant work teams
A task force of national experts from MAAR and MSEA has been formed and operational to review all issues, weaknesses and constrains in the forestry law No 25  And law No 50 of MSEA and other
Ministerial laws, in order to update them (see above)</t>
  </si>
  <si>
    <t xml:space="preserve">2.Level of capacity of MAAR and MLAE to effectively manage the overall PA system
</t>
  </si>
  <si>
    <t>There is no legal framework or operational mechanisms for effective over all PA system management</t>
  </si>
  <si>
    <t xml:space="preserve">By end of Year 4, relevant HQ units are well staffed and effectively managed to sustain the overall PA system, including oversight of individual PAs
</t>
  </si>
  <si>
    <t xml:space="preserve">A training program on PA management has been initiated,
MAAR, MLAE work teams are exposed to this training. 
There has been an increase in the number of MAAR staff at central level unit and sites work teams to cope with the required human resources needed. A vocational training program has been initiated
.
</t>
  </si>
  <si>
    <t xml:space="preserve">In accordance with the new direction of biodiversity conservation and PAs management that have been addressed in the national Policy on PAs management, four thematic teams in each MAAR and MSEA have been formed on a fluid institutional structure basis, and subjected to a tailored training program in order to be set up within a permanent organizational structure with effective job descriptions that reflect the different functions of PAs in Syria and according to the national role of each ministry. The targeted teams currently are starting up the replication process of the project accumulated experiences to other sites in Syria
</t>
  </si>
  <si>
    <t>3.Level of MAAR’s capacity to  manage and extend PAs within forest areas and other dryland ecosystems</t>
  </si>
  <si>
    <t>MAAR has legal mandate for PA management but lacks institutional and technical capacities</t>
  </si>
  <si>
    <t>By end of project, MAAR has developed and is implementing a clear set of strategies and action plans at HQ and site level for PAs within forest areas and other extending in semi arid zone  in Syria</t>
  </si>
  <si>
    <t xml:space="preserve">Not applicable so far, since the target deadline to be measured will be by the end of the project
</t>
  </si>
  <si>
    <t>Gap Analysis on the current PAs system in Syria was initiated and a new national strategy and action plans will emerge accordingly.</t>
  </si>
  <si>
    <t>4.Level of MLAE’s capacity to ensure that the national system of PAs is well integrated in the national biodiversity conservation and sustainable development objectives</t>
  </si>
  <si>
    <t xml:space="preserve">MLAE has the legal mandate to oversee the national PA system but has no effective  institutional mechanisms and technical capacities  </t>
  </si>
  <si>
    <t>By end of project, MLAE is closely monitoring and providing guidance to other ministries to ensure that the national system is meeting its targets as set in the national biodiversity conservation and sustainable development objectives</t>
  </si>
  <si>
    <t xml:space="preserve">Not applicable so far, since the target deadline to be measured will be by the end of the project
</t>
  </si>
  <si>
    <t xml:space="preserve">The national policy statement on PAs management has identified clearly the role of MSEA, 14 staff from MSEA have been allocated within four main thematic groups according to the functions of PAs system in Syria and subjected to a tailored capacity development program in order to enable MSEA to get its new regulatory and supervisory role. </t>
  </si>
  <si>
    <t>Effective techniques for PA management and biodiversity conservation have been demonstrated at three sites totaling approximately 27,000 ha. and are available for replication, and;</t>
  </si>
  <si>
    <t xml:space="preserve">1.Level of effectiveness of local cadres and managers at project sites in ecosystem-based management
</t>
  </si>
  <si>
    <t xml:space="preserve">No significant capacity at the level of cadres and managers 
</t>
  </si>
  <si>
    <t xml:space="preserve">By end of Year 4, local cadres and managers at project sites are trained in ecosystem-based management and have been exposed to examples of international best practices
By year 5, Local cadres are equipped and functional in PA management.
</t>
  </si>
  <si>
    <t xml:space="preserve">Training in progress related to ecosystem and protected areas management, a ( ) of training courses had been carried out covering most aspects of PAs management, teams of the three PAs had developed an interim management plan for their sites and working according to their work plans and currently they will contribute and participate effectively in the development of the five-years adaptive management plans, there is one specialist in GIS at each site.
 Vocational training will be approached in next stage to enhance their practice relating to all aspects of PA management
</t>
  </si>
  <si>
    <t xml:space="preserve">Local cadres have been subjected to a well designed and tailored training program based on training needs assessment that has been carried out by the project and international experts. According to the needs assessment a variety of skills and knowledge have been identified as a top priority for the cadres to be trained on and representing different aspects of PAs management and planning. Different training tools have been adopted and practiced; vocational, structural, on job training. Additionally, all site cadres have been subjected to a vocational training in some of  other GEF funded projects in Jordan
Local Cadres are functional at the project sites according to a clear job descriptions and roles. All staff are equipped and provided with the required guidelines and field manuals.
</t>
  </si>
  <si>
    <t xml:space="preserve">2.Level of effectiveness of all monitoring programs related to  biodiversity dynamics and natural resource management
</t>
  </si>
  <si>
    <t>Only PDF B reports available</t>
  </si>
  <si>
    <t xml:space="preserve">By end of year one, all baselines information gaps related to the project outcomes and objective filled and their monitoring programs developed
Review the biodiversity and socioi economic baselines of the three sites is required. 
By end of Year 4, all ecological and socio economic monitoring programs fully developed and implementation is initiated  for the three sites
</t>
  </si>
  <si>
    <t xml:space="preserve">Baseline indicators, partially “70%” completed: Flora, Fauna Socio-economic. The development monitoring Plan is on process.
Flora, fauna, and socioeconomic baseline indicators have been defined and reviewed. 
Not applicable so far, since the target deadline to be measured will be by the end of 4th year -2009
</t>
  </si>
  <si>
    <t xml:space="preserve">All required baseline surveys (ecological, socio-economic and eco-tourism) have been carried out and accordingly, several monitoring program are in process of implementation.
</t>
  </si>
  <si>
    <t>3.Level of completeness and effectiveness of site management plans</t>
  </si>
  <si>
    <t>There are no management plans available (see METT)</t>
  </si>
  <si>
    <t>By end of Year 2, integrated management plans are agreed at each site. Plans may be updated annually on a rolling basis thereafter</t>
  </si>
  <si>
    <t>Interim management plans for the three sites are applied. It is expected to start an adaptive five-year management plan within the thematic sub contract of the project outcome 2 in the second half of 2008.</t>
  </si>
  <si>
    <t>40% of the management plans material have been finalized, a vision for each PA has been developed as well as the general objective, all are done in full participation with all relevant stakeholders</t>
  </si>
  <si>
    <t xml:space="preserve">4. Level of implementation of management plans actions </t>
  </si>
  <si>
    <t>No management plans available</t>
  </si>
  <si>
    <t>All Management plans actions are consistently implemented in accordance with management plans</t>
  </si>
  <si>
    <t>Only annual work plans are being implemented.</t>
  </si>
  <si>
    <t>PAs site teams are working according to work plans that have been derived from the PAs agreed visions and objectives</t>
  </si>
  <si>
    <t>5. Level of PA management effectiveness on the medium and long terms</t>
  </si>
  <si>
    <t>First METT exercise was conducted successful for the three sites and targets were set for the project med term and project end (Fronloq Abu Qubies 20.68%, Jabal Abdul Aziz 25.86)</t>
  </si>
  <si>
    <t>By the project mid term METTS targets are (F43%, AQ 47%, JA 35%) and by the project end (F66%, AQ 69%, JA 61%</t>
  </si>
  <si>
    <t>Site staff are well trained on the use of Management effectiveness tracking tool</t>
  </si>
  <si>
    <t xml:space="preserve">Staff at project PAs sites are well trained on the use of Management effectiveness tracking tool.  The final METTs will be by the end of the project 2012. All the recommendations and issues that arose from the exercise that been carried out during the midterm evaluation are under management response </t>
  </si>
  <si>
    <t>Next METTs has been achieved with the midterm evaluation mission in June 2008.. Current METT data:</t>
  </si>
  <si>
    <t>Fronloq 34,14%</t>
  </si>
  <si>
    <t xml:space="preserve">Abu Qubies 38,27% </t>
  </si>
  <si>
    <t xml:space="preserve">Sustainable use of natural resources in and around protected areas has been demonstrated through the development and implementation of a program for alternative sustainable livelihoods and community resource management.
</t>
  </si>
  <si>
    <t xml:space="preserve">1. Level of integration of participatory management mechanisms and stakeholder within site management plans </t>
  </si>
  <si>
    <t xml:space="preserve">No integration at the moment 
. </t>
  </si>
  <si>
    <t>By year 2, all management plans to include specific components for community involvement mechanisms and tools</t>
  </si>
  <si>
    <t>The project team(PMU and work teams) held frequent  meetings with representatives of local communities and members of the 3 site local committees.</t>
  </si>
  <si>
    <t>Local communities were involved through the planning process of management plans development through consultation workshops and discussion meetings and monitoring programs. The national policy statement on PAs management in Syria recognizes the significant linkage between the protected areas and livelihoods of the rural communities and its sustainable use is of real concern to them. Accordingly, the policy statement has identified the involvement of local community in PAs management and planning as one of its challenges and instruments as well.</t>
  </si>
  <si>
    <t xml:space="preserve">A socio-economic assessment and action plan development for alternative sustainable livelihood by an international Socio Economic Specialist(SES)  has been  completed .The thematic sub contract on micro credit expected to start in the second half of 2008 will build upon the results and findings of the SES. </t>
  </si>
  <si>
    <t>Micro credit and micro enterprise (MMS) study has been done by national consultant. Thematic sub contract on micro credit expected to start in the second half of 2008. 3(NGOs) were established by local community at the villages of Jebel Abdul Aziz PA site. One SGP project proposal of NGO has been accepted by SGP-GEF. It is expected to start in the second half of 2008.</t>
  </si>
  <si>
    <t xml:space="preserve">2. Level of direct and indirect benefits gained by local communities through alternative sources of income derived from the protected areas and as a result of their new management programs in he three sites </t>
  </si>
  <si>
    <t xml:space="preserve">0 = no benefits are gained by local communities </t>
  </si>
  <si>
    <t>Alternative sources of income introduced by the project to represent at least 25% of the total number of people harvesting the PA natural resources.</t>
  </si>
  <si>
    <t>The indicator and target were developed within the management response plan to the midterm evaluation recommendations in the fourth quarter of 2008.</t>
  </si>
  <si>
    <t>Twelve local CBOs have been established and trained on different aspects of natural resources sustainable use and management, beside a set of training courses on eco-business development and management, Additionally, a socio-economic scheme is developed and accordingly a wide range of income-generation micro-enterprises will be initiated within the following thematic themes:</t>
  </si>
  <si>
    <t>Rangeland rehabilitation and development micro-enterprises to substitute those critical rangelands in and around the Jebel Abdul Aziz Protected Area.</t>
  </si>
  <si>
    <t>A community-based tourism activity in Fouronloq Protected Area with the possibility of some eco-friendly and sustainable garden farming.</t>
  </si>
  <si>
    <t>An Agro-biodiversity related micro-enterprises in Abu Qubies PA</t>
  </si>
  <si>
    <t xml:space="preserve">Output 1.1
Institutional framework between MAAR and MSEA clarified and agreed upon for effective and well coordinated protected areas management programs on the country level.
The estimated progress since the beginning of the project is 70%.
1.1.1  Establishment of taskforce consists of experts of the two national executing agencies (MSEA,MAAR)concerned with reviewing and updating national policies, legislation and institutional systems related to biodiversity conservation and PA management at national level and with the following responsibilities; Participation in developing guidelines for national policies for biodiversity conservation and PAs management, Executive instructions for PAs, Develop a proposal for institutional governance for PAs, PAs best practices guidelines, Developing mechanisms for PAs  participatory approach, Reviewing the national PAs network and its strategic execution, and develop a system for national reporting for biodiversity.  The taskforce has made field tours to project sites, experts of the taskforce held meetings, discussions, and consultations with different stakeholders i.e. (policy makers at site levels, MAAR, MSEA, local communities within and around project PAs sites…etc).  The aim of these meetings is to get acquainted with all aspects relating to PAs. Also to determine all constraints, difficulties, and gaps concerning legislations and national policies of biodiversity conservation and PAs management. 
</t>
  </si>
  <si>
    <t xml:space="preserve">Output1.2 
Human resources at MAAR and MSEA at the central and provincial levels developed to meet protected areas management objectives and targets 
The estimated progress since the beginning of the project is 50%.
1.2.1 A fluid institutional structure has been developed within the Forestry Directorate at MAAR and the biodiversity directorate at MSEA, where four thematic teams at each directorate have been identified according to the current functions of PAs in Syria (Management Planning Team, Research and Data Management Team, Socio-economic and Advocacy Team, Eco-tourism Team). The Four groups in Each ministry have been subjected and involved into a well designed tailored training program; these teams will be set up within a permanent effective institutional structure by the coming year and will initiate the strategy of replication of the accumulated knowledge in Biodiversity conservation and PAs Management throughout Syria Protected Areas. A set of structured and on job training  topics have been carried out and delivered: training on field research and scientific report writing, eco-tourism development and management, involvement of local communities in natural resources management, and management planning in protected areas.
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t>
  </si>
  <si>
    <t xml:space="preserve">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t>
  </si>
  <si>
    <t xml:space="preserve">Output2.1
Local cadres and managers from MAAR and MSEA well trained and effective in ecosystem planning and management
The estimated progress since the beginning of the project is 70%.
The project conducted training needs analysis according to the new organizational structure of the three sites and job descriptions, and based on the previous appraisal and training that have been carried out. Accordingly, a new tailored capacity development scheme has been developed and implemented targeting all PAs local cadres. Different tools of training were practiced; on job training, vocational and counterpart exchange of knowledge covering all the aspects of PAs planning and management. Performance review was examined for each staff member based on rationale learning process indicators. Additionally, all local cadres have been exposed to a regional experience in protected areas management through a well designed vocational training in one f the GEF funded projects in Jordan as well as the counterpart transfer of knowledge approach through carrying out the baseline surveys by a mosaic of national and international expertise. The project has produced several of training manuals covering different themes of PAs management and planning.  Local cadres were provided and equipped with all required equipments(ecological monitoring and surveys…)
</t>
  </si>
  <si>
    <t xml:space="preserve">Output2.2 
Biodiversity monitoring programs in all demonstration sites well developed and implemented in participation of local stakeholders
The estimated progress since the beginning of the project is 70%.
A number of biodiversity monitoring programs have been  recommended and approved within the three protected areas, these so far are:
•  Tourist activities impacts on biodiversity at Fronloq Protected Area.
• Socio-economic monitoring program at the three sites.
• Ecological monitoring programs (birds, rangeland, flora and fauna)
The previous monitoring programs have been developed according to a baseline rapid assessment surveys that been carried out by the PAs teams and project national and international consultants, those are:
• Bird's baseline survey in each protected area; it has been carried out by the reserves bird researchers with experts from RSBP/ United Kingdom, and mentored by a Jordanian bird's specialist.
• Flora baseline survey in each Protected Area, it has been carried out by the reserves flora researchers with national experts, and mentored by a Jordanian flora specialist.
• Reptiles and amphibians baseline survey in each protected area; it has been carried out by the reserves fauna researchers with national experts, and mentored by a Jordanian fauna specialist.
• Mammals baseline survey in each protected area, it has been carried out by the reserves fauna researchers with national experts, and mentored by a Jordanian fauna specialist
• Rangeland baseline survey in Jebel Abdel Aziz Protected Area, it has been carried out by the reserve flora researcher with national expert, and mentored by a Jordanian rangeland management specialist.
• A rapid baseline socio-economic survey in each protected area, it has been carried out by the socio-economic staff of the reserves under supervision of the project technical advisor.
• A rapid assessment tourism survey at Fronloq Protected Area, it has been carried out by a group of national and Jordanian eco-tourism experts with strong participation of the Eco-tourism and research team of Fronloq PA.
Additionally, a set of scientific reports for the above mentioned baseline surveys have been produced and distributed beside effective field guidelines for the ecological monitoring programs.
</t>
  </si>
  <si>
    <t xml:space="preserve">Output2.3
 Site management plans for all demonstration sites well developed, implemented in participation with local stakeholders and widely disseminated to all relevant stakeholders.   
The estimated progress since the beginning of the project is 40%.
Management planning process has been commenced since the beginning of this year, where several consultation workshops and meetings have been carried out with all relevant stakeholders to identify the vision and general objective of each PA. Stakeholders also agreed on the management plan's format and advocate the adaptive management approach. Data collection and challenges identification also accomplished. By the beginning of 2010, all available data and challenges will be assessed and accordingly, a number of objectives and measures will be specified within an adaptive management plans. PAs management and staff developed their work plan based on the vision and general objective.
</t>
  </si>
  <si>
    <t xml:space="preserve">Output3.1
Local communities’ relationships with demonstration sites and site resources assessed with their full participation
The estimated progress since the beginning of the project is 70%.
Consequent to the early Socio-economic surveys that have been carried out by the project to identify all sites' users and to what extent they use the natural resources, the project has conducted and facilitated a comprehensive field visit to the three PAs, where a group of international and national consultants accompanied with the relevant decision makers opened a discussion and debate  with local communities about certain issues which need a robust management solutions with a shared vision, these issues are:
• Jabal Abdel Aziz – grazing of sheep within the protected area and the recovery of wild pistachio forests.
• Abu Qubies – grazing of goats within the forest and the impact that this has on the vegetation.
• Fronloq – the location and security of tenure of the kiosks that provide services for visitors to the area.
The principle questions that arose from that discussions are:
• Are any alternative livelihood strategies really going to compensate for the opportunity costs?
• Are there any opportunities for agreed co-management or devolved management?
 The project currently is more convinced that although the community micro-enterprises funded by the project will take place, the community will still be dependent upon many of the natural values of the protected areas and neither will the conflicts have gone away. Unless that both community and the project move to where they can begin to discuss the benefits to the community from engagement in the planning and management process. Accordingly, the project initiated a deep discussions and negotiations with local communities as well as decision makers to ensure better participation of local community in the management planning process of the three PAs and the socio-economic scheme which recommended that any micro-enterprises at any of the three sites should consider the above mentioned issues and must enhance the sustainable utilization option of the sites' natural resources rather than the strict protection, 
</t>
  </si>
  <si>
    <t xml:space="preserve">Output3.2 
Threats arising from local communities activities in and around site areas fully addressed in sites’ management plans and operational actions
The estimated progress since the beginning of the project is 60%.
Although the PAs management plans are currently in the process of development, the project has moved forward and initiated a set of measures to address the issue of threats that are arising from local communities activities, these measures are:
1. The project carried out a rangeland rapid assessment at Jabal Abdel Aziz Protected Area aimed to identify the current situation of  grazing activities at the PA, the assessment has answered the following important questions:
• The estimate number of sheep and other grazers that often graze within and around the PA.
• The distribution of habitats that often subjected to overgrazing.
• Ownership of sheep herds.
• Seasons of grazing
• The carrying capacity of grazing at Jabal Abdel Aziz Protected Area.
All of the baseline data have installed into GIS Program. Accordingly, zoning will be used to propose a rangeland rehabilitation plan for the purpose of socio-economic development of the local community of the area.
2. A rapid assessment survey on tourism and visitors' activities at Fronloq Protected Area has been carried out, the assessment aimed to provide in depth understanding about the severity of tourism operations within the PA 's different habitats and recommend a set of measures that could mitigate the negative impacts of the tourism operations  on the  Fronloq Forest eco-system. An efficient visitor's management plan has been delivered, and the project is discussing the measures to enforce the implementation of its recommendations with the Forestry Directorate at MAAR.
3. An experimental and monitoring fenced area has been prepared for the purpose of research to measure the impact of tourists within the core area of the forest on the natural regeneration of the Quercus  pseudocerris.
</t>
  </si>
  <si>
    <t xml:space="preserve">Output3.3 
Alternative livelihood activities and opportunities are identified and made available to target local communities where required and with the maximum possible level of participation
The estimated progress since the beginning of the project is 30%.
All the activities of the previous outputs (3.1 &amp; 3.2), have contributed to draw the socio-economic strategy at the three PAs.  After deep discussions, consultation and debate with all relevant stakeholders, specifically, local users of the natural resources and  decision makers with scientific support provided by the PAs teams and the project consultants, , it has been identified that the entire livelihood activities that would be funded by the project better to be related to the following  fields of income-generation themes:
• Rangeland rehabilitation and development micro-enterprises to substitute those critical rangelands in and around the Jabal Abdel Aziz Protected Area.
• A community-based tourism activity in Fronloq Protected Area with the possibility of some eco-friendly and sustainable garden farming.
• An Agro-biodiversity related micro-enterprises in Abu Qubeis Protected Area.
In order to initiate the implementation of the socio-economic scheme in and around the three PAs, the project has facilitated the establishment of 12 local CBOs (four in each site). A well designed and tailored capacity building program has been developed and implemented by the project to raise the institutional capacity of those CBOs and enable its teams to design, develop and run businesses in sustainable manner. Members of the 12 CBOs have been trained on different subjects, the sustainable management of natural resources in their sites, project design, fund raising and proposal writing, feasibility studies and project management. On the institutional level, efficient financial and administration systems have been developed by national experts with close consultation of the CBOs members. Mechanisms for funding still in process and the project will start the implementation of the micro-enterprises on ground as soon as those mechanisms approved by all project stakeholders.
</t>
  </si>
  <si>
    <t xml:space="preserve">Project Management Unit
The Project Management Unit –PMU has performed well during the reporting period; convened meetings, initiated dialogues, facilitated workshops and meetings. The PMU achieved all duties with close consultation with partners (MAAR, MSEA, and UNDP). Expenditures and financial planning during the reporting period were according to the annual work plan, a special budget review and expenditures  monitoring scheme, and the PMU  implemented the following 
during the reporting period: 12 training courses at national and regional levels for both work teams and local communities.  Recruitment of 6 national experts, and 5 international and regional consultants. 1 sub-contract with specialized firm to carry out the thematic subcontract of project outcome2. The sub-contractor firm has achieved all duties according to its annual work plan with the project. Subcontract started in Nov, 2008 and expected to be finished by the end of 2011. Launching the public awareness campaign with its various activities targeting various sectors.
</t>
  </si>
  <si>
    <t>n/a</t>
  </si>
  <si>
    <t>2008-2009 season was very dry in the region of Al Hassake, where jebel Abdul Aziz PA site is located (little bit better than the previous winter of 2007-08). Tens of villages in the governorate of Al Hassakeh were abandoned due to severe shortages of water resources, inhabitants of those villages migrated to outskirts of big cities in the western part of the country (Damascus and Aleppo). The region where Al fourounloq and Abu Qubies PAs sites located the annual rainfalls were as the annual average. Wildfires in the region where the two PAs sites located witnessed much less wildfires incidents than the previous year of 2007-2008.</t>
  </si>
  <si>
    <t>Presence of fire brigades at the sites around the clock. Efficient control measures by rangers and forestry police of MAAR were taken. In addition to awareness activities by project sites work teams targeting sites visitors and locals within and around the project PAs sites</t>
  </si>
  <si>
    <t>Not applicable</t>
  </si>
  <si>
    <t>Ecological surveys for Fauna and Flora are still in progress. Therefore it is too early to decide if the sites suffer from invasive species. We can determine so by the end of 2009.</t>
  </si>
  <si>
    <t xml:space="preserve">Development of community resource management in order to reduce human impact on natural resources and biodiversity..  The project has achieved the related socio economic studies. Especially the feasible alternative livelihood as sources of income generating resources for local community at the three PA sites. Through the help of the project 12 community based organizations.CBOs were established at the villages within and around the three PAs sites. These CBOs are the framework through which Locals can apply for different donors and concerned organizations to get small grants and microenterprises and micro credits.. CBOs members in addition to project work teams were exposed to an integrated training program on small projects (Preparing project proposals, project design, projects feasibility, and projects management.  One of the 12 CBOs at Jabal Abdul Aziz PA site has applied for small grant from GEF/SGP and won a small grant to establish a cattle husbandry unit. </t>
  </si>
  <si>
    <t>The project has collaborated with local community at the three sites to strengthen the involvement of women in biodiversity conservation since rural women role is very important, and also has completed the socioeconomic studies that defined the feasible alternative sustainable livelihood at each PA site in order to develop alternative livelihood. Participation of women in PA management was already promoted by the project the site work teams consist of18 members 8 of them are females.  The three sites sub steering committees include representatives for ' women.  Women are represented in the 12 CBOs. The project has carried out training courses for rural women at Jebel Abdul Aziz PA site on manufacturing traditional handicrafts like rugs, which are main traditional handicraft for rural women as an income generating resource.</t>
  </si>
  <si>
    <t>The Syrian Arab Republic has ratified some international conventions i.e.  CITES, This project through working at  three important PA sites will contribute indirectly in protecting some threatened species under international trade. As for other issues  of the Goal 8 the project has no direct effect o.</t>
  </si>
  <si>
    <t>Yes/ Forestry,Tourism</t>
  </si>
  <si>
    <t>New PAs institutional structure (country level)</t>
  </si>
  <si>
    <t>Identification of rules and responsibilities of all involved stakeholders.</t>
  </si>
  <si>
    <t>--</t>
  </si>
  <si>
    <t xml:space="preserve">MAAR(Forestry Directorate, Directorates of Agriculture in Al-Hassake ,Lattakia, and Hama governorates))
MSEA
</t>
  </si>
  <si>
    <t>Mainstream</t>
  </si>
  <si>
    <t>D38</t>
  </si>
  <si>
    <t>D56</t>
  </si>
  <si>
    <t>D62</t>
  </si>
  <si>
    <t>D68</t>
  </si>
  <si>
    <t>D77</t>
  </si>
  <si>
    <t>E61</t>
  </si>
  <si>
    <t>E62</t>
  </si>
  <si>
    <t>E63</t>
  </si>
  <si>
    <t>E67</t>
  </si>
  <si>
    <t>E68</t>
  </si>
  <si>
    <t>E69</t>
  </si>
  <si>
    <t>E73</t>
  </si>
  <si>
    <t>E77</t>
  </si>
  <si>
    <t>D32:E32</t>
  </si>
  <si>
    <t>D33:E33</t>
  </si>
  <si>
    <t>D34:E34</t>
  </si>
  <si>
    <t>D35:E35</t>
  </si>
  <si>
    <t>D36:E36</t>
  </si>
  <si>
    <t>D39:E39</t>
  </si>
  <si>
    <t>D41:E41</t>
  </si>
  <si>
    <t>D43:E43</t>
  </si>
  <si>
    <t>D46:E46</t>
  </si>
  <si>
    <t>D47:E47</t>
  </si>
  <si>
    <t>D48:E48</t>
  </si>
  <si>
    <t>D49:E49</t>
  </si>
  <si>
    <t>D50:E50</t>
  </si>
  <si>
    <t>Sameer Karki</t>
  </si>
  <si>
    <t xml:space="preserve">• • Date(s) of project steering committee/Board meetings during reporting period: </t>
  </si>
  <si>
    <t>CB2</t>
  </si>
  <si>
    <t>Piloting Natural Resource Valuation within Environmental Impact Assessments</t>
  </si>
  <si>
    <t>00057157</t>
  </si>
  <si>
    <t>00070518</t>
  </si>
</sst>
</file>

<file path=xl/styles.xml><?xml version="1.0" encoding="utf-8"?>
<styleSheet xmlns="http://schemas.openxmlformats.org/spreadsheetml/2006/main">
  <numFmts count="44">
    <numFmt numFmtId="5" formatCode="&quot;J$&quot;#,##0;\-&quot;J$&quot;#,##0"/>
    <numFmt numFmtId="6" formatCode="&quot;J$&quot;#,##0;[Red]\-&quot;J$&quot;#,##0"/>
    <numFmt numFmtId="7" formatCode="&quot;J$&quot;#,##0.00;\-&quot;J$&quot;#,##0.00"/>
    <numFmt numFmtId="8" formatCode="&quot;J$&quot;#,##0.00;[Red]\-&quot;J$&quot;#,##0.00"/>
    <numFmt numFmtId="42" formatCode="_-&quot;J$&quot;* #,##0_-;\-&quot;J$&quot;* #,##0_-;_-&quot;J$&quot;* &quot;-&quot;_-;_-@_-"/>
    <numFmt numFmtId="41" formatCode="_-* #,##0_-;\-* #,##0_-;_-* &quot;-&quot;_-;_-@_-"/>
    <numFmt numFmtId="44" formatCode="_-&quot;J$&quot;* #,##0.00_-;\-&quot;J$&quot;* #,##0.00_-;_-&quot;J$&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 mmm\ yyyy"/>
    <numFmt numFmtId="179" formatCode="yyyy\-mm\-dd;@"/>
    <numFmt numFmtId="180" formatCode="[$-1009]mmmm\ d\,\ yyyy;@"/>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1009]mmmm\ d\,\ yyyy"/>
    <numFmt numFmtId="187" formatCode="[$-F800]dddd\,\ mmmm\ dd\,\ yyyy"/>
    <numFmt numFmtId="188" formatCode="[$-409]d\-mmm\-yy;@"/>
    <numFmt numFmtId="189" formatCode="&quot;$&quot;#,##0.00"/>
    <numFmt numFmtId="190" formatCode="mmmm"/>
    <numFmt numFmtId="191" formatCode="[$-409]mmmm\ d\,\ yyyy;@"/>
    <numFmt numFmtId="192" formatCode="&quot;$&quot;#,##0"/>
    <numFmt numFmtId="193" formatCode="dd\-mmm\-yyyy"/>
    <numFmt numFmtId="194" formatCode="0.0"/>
    <numFmt numFmtId="195" formatCode="0.000"/>
    <numFmt numFmtId="196" formatCode="0.00000"/>
    <numFmt numFmtId="197" formatCode="0.0000"/>
    <numFmt numFmtId="198" formatCode="mmm\-yyyy"/>
    <numFmt numFmtId="199" formatCode="#,##0.0000"/>
  </numFmts>
  <fonts count="79">
    <font>
      <sz val="11"/>
      <color theme="1"/>
      <name val="Calibri"/>
      <family val="2"/>
    </font>
    <font>
      <sz val="11"/>
      <color indexed="8"/>
      <name val="Calibri"/>
      <family val="2"/>
    </font>
    <font>
      <sz val="10"/>
      <name val="Arial"/>
      <family val="2"/>
    </font>
    <font>
      <sz val="8"/>
      <name val="Calibri"/>
      <family val="2"/>
    </font>
    <font>
      <u val="single"/>
      <sz val="11"/>
      <color indexed="12"/>
      <name val="Calibri"/>
      <family val="2"/>
    </font>
    <font>
      <b/>
      <sz val="11"/>
      <color indexed="8"/>
      <name val="Calibri"/>
      <family val="2"/>
    </font>
    <font>
      <sz val="11"/>
      <color indexed="10"/>
      <name val="Calibri"/>
      <family val="2"/>
    </font>
    <font>
      <b/>
      <sz val="11"/>
      <color indexed="8"/>
      <name val="Arial Narrow"/>
      <family val="2"/>
    </font>
    <font>
      <sz val="11"/>
      <color indexed="8"/>
      <name val="Arial Narrow"/>
      <family val="2"/>
    </font>
    <font>
      <b/>
      <sz val="16"/>
      <color indexed="16"/>
      <name val="Arial Narrow"/>
      <family val="2"/>
    </font>
    <font>
      <b/>
      <sz val="10"/>
      <name val="Arial Narrow"/>
      <family val="2"/>
    </font>
    <font>
      <b/>
      <sz val="11"/>
      <name val="Arial Narrow"/>
      <family val="2"/>
    </font>
    <font>
      <b/>
      <sz val="11"/>
      <color indexed="12"/>
      <name val="Arial Narrow"/>
      <family val="2"/>
    </font>
    <font>
      <sz val="11"/>
      <color indexed="9"/>
      <name val="Arial Narrow"/>
      <family val="2"/>
    </font>
    <font>
      <sz val="11"/>
      <color indexed="16"/>
      <name val="Arial Narrow"/>
      <family val="2"/>
    </font>
    <font>
      <b/>
      <u val="single"/>
      <sz val="11"/>
      <color indexed="16"/>
      <name val="Arial Narrow"/>
      <family val="2"/>
    </font>
    <font>
      <b/>
      <sz val="11"/>
      <color indexed="10"/>
      <name val="Arial Narrow"/>
      <family val="2"/>
    </font>
    <font>
      <u val="single"/>
      <sz val="11"/>
      <color indexed="36"/>
      <name val="Calibri"/>
      <family val="2"/>
    </font>
    <font>
      <sz val="9"/>
      <color indexed="8"/>
      <name val="Arial Narrow"/>
      <family val="2"/>
    </font>
    <font>
      <sz val="11"/>
      <color indexed="62"/>
      <name val="Arial Narrow"/>
      <family val="2"/>
    </font>
    <font>
      <b/>
      <sz val="16"/>
      <color indexed="16"/>
      <name val="Calibri"/>
      <family val="2"/>
    </font>
    <font>
      <b/>
      <sz val="10"/>
      <color indexed="8"/>
      <name val="Arial Narrow"/>
      <family val="2"/>
    </font>
    <font>
      <sz val="10"/>
      <name val="Arial Narrow"/>
      <family val="2"/>
    </font>
    <font>
      <b/>
      <sz val="16"/>
      <color indexed="12"/>
      <name val="Arial Narrow"/>
      <family val="2"/>
    </font>
    <font>
      <sz val="4"/>
      <color indexed="8"/>
      <name val="Calibri"/>
      <family val="2"/>
    </font>
    <font>
      <b/>
      <sz val="11"/>
      <color indexed="16"/>
      <name val="Arial Narrow"/>
      <family val="2"/>
    </font>
    <font>
      <b/>
      <sz val="12"/>
      <color indexed="16"/>
      <name val="Arial Narrow"/>
      <family val="2"/>
    </font>
    <font>
      <b/>
      <sz val="11"/>
      <color indexed="62"/>
      <name val="Arial Narrow"/>
      <family val="2"/>
    </font>
    <font>
      <b/>
      <u val="single"/>
      <sz val="11"/>
      <color indexed="12"/>
      <name val="Calibri"/>
      <family val="2"/>
    </font>
    <font>
      <b/>
      <sz val="11"/>
      <name val="Calibri"/>
      <family val="2"/>
    </font>
    <font>
      <sz val="11"/>
      <name val="Arial Narrow"/>
      <family val="2"/>
    </font>
    <font>
      <b/>
      <sz val="9"/>
      <color indexed="16"/>
      <name val="Arial Narrow"/>
      <family val="2"/>
    </font>
    <font>
      <sz val="9"/>
      <color indexed="16"/>
      <name val="Arial Narrow"/>
      <family val="2"/>
    </font>
    <font>
      <sz val="11"/>
      <color indexed="60"/>
      <name val="Arial Narrow"/>
      <family val="2"/>
    </font>
    <font>
      <sz val="12"/>
      <color indexed="16"/>
      <name val="Arial Narrow"/>
      <family val="2"/>
    </font>
    <font>
      <b/>
      <sz val="10"/>
      <name val="Arial"/>
      <family val="2"/>
    </font>
    <font>
      <sz val="10"/>
      <color indexed="8"/>
      <name val="Arial"/>
      <family val="2"/>
    </font>
    <font>
      <b/>
      <sz val="10"/>
      <color indexed="10"/>
      <name val="Arial"/>
      <family val="2"/>
    </font>
    <font>
      <b/>
      <u val="single"/>
      <sz val="11"/>
      <color indexed="8"/>
      <name val="Calibri"/>
      <family val="2"/>
    </font>
    <font>
      <b/>
      <sz val="10"/>
      <name val="Calibri"/>
      <family val="2"/>
    </font>
    <font>
      <b/>
      <sz val="14"/>
      <name val="Calibri"/>
      <family val="2"/>
    </font>
    <font>
      <b/>
      <sz val="12"/>
      <color indexed="8"/>
      <name val="Calibri"/>
      <family val="2"/>
    </font>
    <font>
      <b/>
      <u val="single"/>
      <sz val="14"/>
      <color indexed="8"/>
      <name val="Calibri"/>
      <family val="2"/>
    </font>
    <font>
      <b/>
      <sz val="11"/>
      <color indexed="10"/>
      <name val="Calibri"/>
      <family val="2"/>
    </font>
    <font>
      <b/>
      <u val="single"/>
      <sz val="12"/>
      <color indexed="12"/>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9"/>
      <name val="Canda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29" borderId="0" applyNumberFormat="0" applyBorder="0" applyAlignment="0" applyProtection="0"/>
    <xf numFmtId="0" fontId="2" fillId="30" borderId="0" applyNumberFormat="0" applyFon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31" borderId="1" applyNumberFormat="0" applyAlignment="0" applyProtection="0"/>
    <xf numFmtId="0" fontId="72" fillId="0" borderId="6" applyNumberFormat="0" applyFill="0" applyAlignment="0" applyProtection="0"/>
    <xf numFmtId="0" fontId="73" fillId="32" borderId="0" applyNumberFormat="0" applyBorder="0" applyAlignment="0" applyProtection="0"/>
    <xf numFmtId="0" fontId="2" fillId="0" borderId="0">
      <alignment/>
      <protection/>
    </xf>
    <xf numFmtId="0" fontId="36" fillId="0" borderId="0">
      <alignment/>
      <protection/>
    </xf>
    <xf numFmtId="0" fontId="1" fillId="33"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68">
    <xf numFmtId="0" fontId="0" fillId="0" borderId="0" xfId="0" applyFont="1" applyAlignment="1">
      <alignment/>
    </xf>
    <xf numFmtId="0" fontId="0" fillId="34" borderId="0" xfId="0" applyFill="1" applyAlignment="1">
      <alignment/>
    </xf>
    <xf numFmtId="0" fontId="8" fillId="34" borderId="0" xfId="0" applyFont="1" applyFill="1" applyAlignment="1">
      <alignment/>
    </xf>
    <xf numFmtId="0" fontId="8" fillId="0" borderId="0" xfId="0" applyFont="1" applyAlignment="1">
      <alignment/>
    </xf>
    <xf numFmtId="0" fontId="8" fillId="0" borderId="10" xfId="0" applyFont="1" applyFill="1" applyBorder="1" applyAlignment="1" applyProtection="1">
      <alignment/>
      <protection locked="0"/>
    </xf>
    <xf numFmtId="0" fontId="8" fillId="35" borderId="10" xfId="0" applyFont="1" applyFill="1" applyBorder="1" applyAlignment="1" applyProtection="1">
      <alignment/>
      <protection locked="0"/>
    </xf>
    <xf numFmtId="0" fontId="8" fillId="34" borderId="0" xfId="0" applyFont="1" applyFill="1" applyAlignment="1">
      <alignment horizontal="right" vertical="top" wrapText="1"/>
    </xf>
    <xf numFmtId="0" fontId="8" fillId="35" borderId="10"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8" fillId="35" borderId="10" xfId="0" applyFont="1" applyFill="1" applyBorder="1" applyAlignment="1" applyProtection="1">
      <alignment/>
      <protection locked="0"/>
    </xf>
    <xf numFmtId="192" fontId="8" fillId="35" borderId="10" xfId="0" applyNumberFormat="1" applyFont="1" applyFill="1" applyBorder="1" applyAlignment="1" applyProtection="1">
      <alignment/>
      <protection locked="0"/>
    </xf>
    <xf numFmtId="0" fontId="8" fillId="36" borderId="10" xfId="0" applyFont="1" applyFill="1" applyBorder="1" applyAlignment="1" applyProtection="1">
      <alignment vertical="top"/>
      <protection locked="0"/>
    </xf>
    <xf numFmtId="0" fontId="0" fillId="35" borderId="10"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192" fontId="8" fillId="35" borderId="10" xfId="0" applyNumberFormat="1" applyFont="1" applyFill="1" applyBorder="1" applyAlignment="1" applyProtection="1">
      <alignment vertical="top" wrapText="1"/>
      <protection locked="0"/>
    </xf>
    <xf numFmtId="0" fontId="9" fillId="34" borderId="0" xfId="0" applyFont="1" applyFill="1" applyAlignment="1">
      <alignment/>
    </xf>
    <xf numFmtId="0" fontId="8" fillId="36" borderId="10" xfId="0" applyFont="1" applyFill="1" applyBorder="1" applyAlignment="1" applyProtection="1">
      <alignment vertical="top" wrapText="1"/>
      <protection locked="0"/>
    </xf>
    <xf numFmtId="0" fontId="8" fillId="35" borderId="10" xfId="0" applyFont="1" applyFill="1" applyBorder="1" applyAlignment="1" applyProtection="1">
      <alignment horizontal="left" vertical="top" wrapText="1"/>
      <protection locked="0"/>
    </xf>
    <xf numFmtId="1" fontId="8" fillId="35" borderId="10" xfId="0" applyNumberFormat="1" applyFont="1" applyFill="1" applyBorder="1" applyAlignment="1" applyProtection="1">
      <alignment horizontal="left"/>
      <protection locked="0"/>
    </xf>
    <xf numFmtId="0" fontId="8"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protection locked="0"/>
    </xf>
    <xf numFmtId="0" fontId="8" fillId="35" borderId="11" xfId="0" applyFont="1" applyFill="1" applyBorder="1" applyAlignment="1" applyProtection="1">
      <alignment horizontal="left" vertical="top" wrapText="1"/>
      <protection locked="0"/>
    </xf>
    <xf numFmtId="0" fontId="0" fillId="35" borderId="10" xfId="0" applyFill="1" applyBorder="1" applyAlignment="1" applyProtection="1">
      <alignment horizontal="left" vertical="top" wrapText="1"/>
      <protection locked="0"/>
    </xf>
    <xf numFmtId="0" fontId="8" fillId="35" borderId="12" xfId="0" applyFont="1" applyFill="1" applyBorder="1" applyAlignment="1" applyProtection="1">
      <alignment horizontal="left" vertical="top" wrapText="1"/>
      <protection locked="0"/>
    </xf>
    <xf numFmtId="0" fontId="8" fillId="35" borderId="13" xfId="0" applyFont="1" applyFill="1" applyBorder="1" applyAlignment="1" applyProtection="1">
      <alignment horizontal="left" vertical="top" wrapText="1"/>
      <protection locked="0"/>
    </xf>
    <xf numFmtId="0" fontId="8" fillId="35" borderId="14" xfId="0" applyFont="1" applyFill="1" applyBorder="1" applyAlignment="1" applyProtection="1">
      <alignment horizontal="left" vertical="top" wrapText="1"/>
      <protection locked="0"/>
    </xf>
    <xf numFmtId="0" fontId="8" fillId="35" borderId="15" xfId="0" applyFont="1" applyFill="1" applyBorder="1" applyAlignment="1" applyProtection="1">
      <alignment horizontal="left" vertical="top" wrapText="1"/>
      <protection locked="0"/>
    </xf>
    <xf numFmtId="193" fontId="8" fillId="35" borderId="10" xfId="0" applyNumberFormat="1" applyFont="1" applyFill="1" applyBorder="1" applyAlignment="1" applyProtection="1">
      <alignment/>
      <protection locked="0"/>
    </xf>
    <xf numFmtId="193" fontId="8" fillId="35" borderId="10" xfId="0" applyNumberFormat="1" applyFont="1" applyFill="1" applyBorder="1" applyAlignment="1" applyProtection="1">
      <alignment horizontal="left"/>
      <protection locked="0"/>
    </xf>
    <xf numFmtId="0" fontId="0" fillId="0" borderId="0" xfId="0" applyAlignment="1" applyProtection="1">
      <alignment/>
      <protection/>
    </xf>
    <xf numFmtId="0" fontId="0" fillId="34" borderId="0" xfId="0" applyFill="1" applyAlignment="1" applyProtection="1">
      <alignment/>
      <protection/>
    </xf>
    <xf numFmtId="0" fontId="8" fillId="34" borderId="0" xfId="0" applyFont="1" applyFill="1" applyAlignment="1" applyProtection="1">
      <alignment/>
      <protection/>
    </xf>
    <xf numFmtId="0" fontId="8" fillId="0" borderId="0" xfId="0" applyFont="1" applyAlignment="1" applyProtection="1">
      <alignment/>
      <protection/>
    </xf>
    <xf numFmtId="0" fontId="14" fillId="34" borderId="0" xfId="0" applyFont="1" applyFill="1" applyAlignment="1" applyProtection="1">
      <alignment horizontal="center"/>
      <protection/>
    </xf>
    <xf numFmtId="0" fontId="19" fillId="34" borderId="0" xfId="0" applyFont="1" applyFill="1" applyAlignment="1" applyProtection="1">
      <alignment horizontal="right" vertical="top" wrapText="1"/>
      <protection/>
    </xf>
    <xf numFmtId="17" fontId="8" fillId="0" borderId="0" xfId="0" applyNumberFormat="1" applyFont="1" applyAlignment="1" applyProtection="1" quotePrefix="1">
      <alignment/>
      <protection/>
    </xf>
    <xf numFmtId="0" fontId="7" fillId="34" borderId="16" xfId="0" applyFont="1" applyFill="1" applyBorder="1" applyAlignment="1" applyProtection="1">
      <alignment horizontal="center"/>
      <protection/>
    </xf>
    <xf numFmtId="0" fontId="7" fillId="34" borderId="17" xfId="0" applyFont="1" applyFill="1" applyBorder="1" applyAlignment="1" applyProtection="1">
      <alignment horizontal="center"/>
      <protection/>
    </xf>
    <xf numFmtId="0" fontId="7" fillId="34" borderId="17" xfId="0" applyFont="1" applyFill="1" applyBorder="1" applyAlignment="1" applyProtection="1">
      <alignment/>
      <protection/>
    </xf>
    <xf numFmtId="0" fontId="7" fillId="34" borderId="18" xfId="0" applyFont="1" applyFill="1" applyBorder="1" applyAlignment="1" applyProtection="1">
      <alignment/>
      <protection/>
    </xf>
    <xf numFmtId="0" fontId="7" fillId="34" borderId="10" xfId="0" applyFont="1" applyFill="1" applyBorder="1" applyAlignment="1" applyProtection="1">
      <alignment horizontal="center"/>
      <protection/>
    </xf>
    <xf numFmtId="0" fontId="7" fillId="34" borderId="10" xfId="0" applyFont="1" applyFill="1" applyBorder="1" applyAlignment="1" applyProtection="1">
      <alignment/>
      <protection/>
    </xf>
    <xf numFmtId="0" fontId="7" fillId="34" borderId="10" xfId="0" applyFont="1" applyFill="1" applyBorder="1" applyAlignment="1" applyProtection="1">
      <alignment vertical="top" wrapText="1"/>
      <protection/>
    </xf>
    <xf numFmtId="0" fontId="19" fillId="34" borderId="0" xfId="0" applyFont="1" applyFill="1" applyAlignment="1" applyProtection="1">
      <alignment horizontal="right"/>
      <protection/>
    </xf>
    <xf numFmtId="0" fontId="19" fillId="34" borderId="0" xfId="0" applyFont="1" applyFill="1" applyAlignment="1" applyProtection="1">
      <alignment horizontal="right" vertical="top"/>
      <protection/>
    </xf>
    <xf numFmtId="0" fontId="18" fillId="34" borderId="0" xfId="0" applyFont="1" applyFill="1" applyAlignment="1" applyProtection="1">
      <alignment horizontal="left" indent="2"/>
      <protection/>
    </xf>
    <xf numFmtId="0" fontId="0" fillId="34" borderId="0" xfId="0" applyFill="1" applyAlignment="1" applyProtection="1">
      <alignment vertical="top" wrapText="1"/>
      <protection/>
    </xf>
    <xf numFmtId="0" fontId="8" fillId="34" borderId="0" xfId="0" applyFont="1" applyFill="1" applyAlignment="1" applyProtection="1">
      <alignment vertical="top" wrapText="1"/>
      <protection/>
    </xf>
    <xf numFmtId="0" fontId="7" fillId="34" borderId="10" xfId="0" applyFont="1" applyFill="1" applyBorder="1" applyAlignment="1" applyProtection="1">
      <alignment horizontal="center" vertical="top" wrapText="1"/>
      <protection/>
    </xf>
    <xf numFmtId="193" fontId="8" fillId="35" borderId="10" xfId="0" applyNumberFormat="1" applyFont="1" applyFill="1" applyBorder="1" applyAlignment="1" applyProtection="1">
      <alignment horizontal="left" vertical="top"/>
      <protection locked="0"/>
    </xf>
    <xf numFmtId="0" fontId="7" fillId="34" borderId="16" xfId="0" applyFont="1" applyFill="1" applyBorder="1" applyAlignment="1" applyProtection="1">
      <alignment horizontal="center" wrapText="1"/>
      <protection/>
    </xf>
    <xf numFmtId="0" fontId="8" fillId="34" borderId="16" xfId="0" applyFont="1" applyFill="1" applyBorder="1" applyAlignment="1" applyProtection="1">
      <alignment/>
      <protection/>
    </xf>
    <xf numFmtId="0" fontId="7" fillId="34" borderId="17" xfId="0" applyFont="1" applyFill="1" applyBorder="1" applyAlignment="1" applyProtection="1">
      <alignment horizontal="center" wrapText="1"/>
      <protection/>
    </xf>
    <xf numFmtId="0" fontId="8" fillId="34" borderId="17" xfId="0" applyFont="1" applyFill="1" applyBorder="1" applyAlignment="1" applyProtection="1">
      <alignment/>
      <protection/>
    </xf>
    <xf numFmtId="0" fontId="7" fillId="34" borderId="18" xfId="0" applyFont="1" applyFill="1" applyBorder="1" applyAlignment="1" applyProtection="1">
      <alignment horizontal="center" wrapText="1"/>
      <protection/>
    </xf>
    <xf numFmtId="0" fontId="7" fillId="34" borderId="18" xfId="0" applyFont="1" applyFill="1" applyBorder="1" applyAlignment="1" applyProtection="1">
      <alignment horizontal="center" vertical="top" wrapText="1"/>
      <protection/>
    </xf>
    <xf numFmtId="0" fontId="7" fillId="34" borderId="18" xfId="0" applyFont="1" applyFill="1" applyBorder="1" applyAlignment="1" applyProtection="1">
      <alignment vertical="top" wrapText="1"/>
      <protection/>
    </xf>
    <xf numFmtId="0" fontId="7" fillId="34" borderId="10" xfId="0" applyFont="1" applyFill="1" applyBorder="1" applyAlignment="1" applyProtection="1">
      <alignment horizontal="right"/>
      <protection/>
    </xf>
    <xf numFmtId="0" fontId="7" fillId="34" borderId="10" xfId="0" applyFont="1" applyFill="1" applyBorder="1" applyAlignment="1" applyProtection="1">
      <alignment horizontal="right" vertical="top" wrapText="1"/>
      <protection/>
    </xf>
    <xf numFmtId="0" fontId="16" fillId="34" borderId="10" xfId="0" applyFont="1" applyFill="1" applyBorder="1" applyAlignment="1" applyProtection="1">
      <alignment horizontal="right"/>
      <protection/>
    </xf>
    <xf numFmtId="0" fontId="8" fillId="34" borderId="0" xfId="0" applyFont="1" applyFill="1" applyAlignment="1" applyProtection="1">
      <alignment horizontal="right" vertical="top"/>
      <protection/>
    </xf>
    <xf numFmtId="0" fontId="15" fillId="34" borderId="0" xfId="0" applyFont="1" applyFill="1" applyAlignment="1" applyProtection="1">
      <alignment horizontal="center"/>
      <protection/>
    </xf>
    <xf numFmtId="0" fontId="8" fillId="34" borderId="0" xfId="0" applyFont="1" applyFill="1" applyAlignment="1" applyProtection="1">
      <alignment horizontal="right"/>
      <protection/>
    </xf>
    <xf numFmtId="0" fontId="10" fillId="0" borderId="0" xfId="0" applyFont="1" applyAlignment="1" applyProtection="1">
      <alignment/>
      <protection/>
    </xf>
    <xf numFmtId="0" fontId="8" fillId="34" borderId="0" xfId="0" applyFont="1" applyFill="1" applyAlignment="1" applyProtection="1">
      <alignment horizontal="center"/>
      <protection/>
    </xf>
    <xf numFmtId="0" fontId="8" fillId="34" borderId="19" xfId="0" applyFont="1" applyFill="1" applyBorder="1" applyAlignment="1" applyProtection="1">
      <alignment horizontal="right" vertical="top" wrapText="1"/>
      <protection/>
    </xf>
    <xf numFmtId="0" fontId="5" fillId="34" borderId="0" xfId="0" applyFont="1" applyFill="1" applyAlignment="1" applyProtection="1">
      <alignment/>
      <protection/>
    </xf>
    <xf numFmtId="0" fontId="14" fillId="34" borderId="0" xfId="0" applyFont="1" applyFill="1" applyAlignment="1" applyProtection="1">
      <alignment wrapText="1"/>
      <protection/>
    </xf>
    <xf numFmtId="0" fontId="0" fillId="0" borderId="0" xfId="0" applyAlignment="1" applyProtection="1">
      <alignment vertical="top" wrapText="1"/>
      <protection/>
    </xf>
    <xf numFmtId="0" fontId="0" fillId="0" borderId="0" xfId="0" applyFill="1" applyAlignment="1" applyProtection="1">
      <alignment/>
      <protection/>
    </xf>
    <xf numFmtId="0" fontId="5" fillId="0" borderId="0" xfId="0" applyFont="1" applyAlignment="1" applyProtection="1">
      <alignment/>
      <protection/>
    </xf>
    <xf numFmtId="0" fontId="9" fillId="0" borderId="0" xfId="0" applyFont="1" applyFill="1" applyAlignment="1" applyProtection="1">
      <alignment horizontal="center"/>
      <protection/>
    </xf>
    <xf numFmtId="0" fontId="14" fillId="0" borderId="0" xfId="0" applyFont="1" applyFill="1" applyAlignment="1" applyProtection="1">
      <alignment horizontal="center"/>
      <protection/>
    </xf>
    <xf numFmtId="0" fontId="8" fillId="0" borderId="0" xfId="0" applyFont="1" applyFill="1" applyAlignment="1" applyProtection="1">
      <alignment/>
      <protection/>
    </xf>
    <xf numFmtId="0" fontId="7" fillId="34" borderId="0" xfId="0" applyFont="1" applyFill="1" applyAlignment="1" applyProtection="1">
      <alignment/>
      <protection/>
    </xf>
    <xf numFmtId="0" fontId="8" fillId="34" borderId="0" xfId="0" applyFont="1" applyFill="1" applyAlignment="1" applyProtection="1">
      <alignment horizontal="left" vertical="top" wrapText="1"/>
      <protection/>
    </xf>
    <xf numFmtId="0" fontId="8" fillId="0" borderId="0" xfId="0" applyFont="1" applyAlignment="1" applyProtection="1">
      <alignment/>
      <protection/>
    </xf>
    <xf numFmtId="0" fontId="8" fillId="34" borderId="0" xfId="0" applyFont="1" applyFill="1" applyBorder="1" applyAlignment="1" applyProtection="1">
      <alignment horizontal="right"/>
      <protection/>
    </xf>
    <xf numFmtId="193" fontId="8" fillId="34" borderId="10" xfId="0" applyNumberFormat="1" applyFont="1" applyFill="1" applyBorder="1" applyAlignment="1" applyProtection="1">
      <alignment/>
      <protection/>
    </xf>
    <xf numFmtId="0" fontId="0" fillId="34" borderId="20" xfId="0" applyFill="1" applyBorder="1" applyAlignment="1" applyProtection="1">
      <alignment/>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0" xfId="0" applyFill="1" applyBorder="1" applyAlignment="1" applyProtection="1">
      <alignment/>
      <protection/>
    </xf>
    <xf numFmtId="0" fontId="0" fillId="34" borderId="24" xfId="0" applyFill="1" applyBorder="1" applyAlignment="1" applyProtection="1">
      <alignment/>
      <protection/>
    </xf>
    <xf numFmtId="0" fontId="8" fillId="34" borderId="23" xfId="0" applyFont="1" applyFill="1" applyBorder="1" applyAlignment="1" applyProtection="1">
      <alignment/>
      <protection/>
    </xf>
    <xf numFmtId="0" fontId="8" fillId="34" borderId="0" xfId="0" applyFont="1" applyFill="1" applyBorder="1" applyAlignment="1" applyProtection="1">
      <alignment/>
      <protection/>
    </xf>
    <xf numFmtId="0" fontId="8" fillId="34" borderId="24" xfId="0" applyFont="1" applyFill="1" applyBorder="1" applyAlignment="1" applyProtection="1">
      <alignment/>
      <protection/>
    </xf>
    <xf numFmtId="0" fontId="7" fillId="34" borderId="0" xfId="0" applyFont="1" applyFill="1" applyBorder="1" applyAlignment="1" applyProtection="1">
      <alignment horizontal="right" vertical="top"/>
      <protection/>
    </xf>
    <xf numFmtId="0" fontId="7" fillId="34" borderId="0" xfId="0" applyFont="1" applyFill="1" applyBorder="1" applyAlignment="1" applyProtection="1">
      <alignment horizontal="right"/>
      <protection/>
    </xf>
    <xf numFmtId="0" fontId="22" fillId="0" borderId="0" xfId="0" applyFont="1" applyAlignment="1" applyProtection="1">
      <alignment/>
      <protection/>
    </xf>
    <xf numFmtId="0" fontId="8" fillId="34" borderId="0" xfId="0" applyFont="1" applyFill="1" applyBorder="1" applyAlignment="1" applyProtection="1">
      <alignment vertical="top" wrapText="1"/>
      <protection/>
    </xf>
    <xf numFmtId="0" fontId="7" fillId="34" borderId="0" xfId="0" applyFont="1" applyFill="1" applyBorder="1" applyAlignment="1" applyProtection="1">
      <alignment horizontal="right" vertical="top" wrapText="1"/>
      <protection/>
    </xf>
    <xf numFmtId="0" fontId="11" fillId="34" borderId="0" xfId="0" applyFont="1" applyFill="1" applyBorder="1" applyAlignment="1" applyProtection="1">
      <alignment horizontal="right"/>
      <protection/>
    </xf>
    <xf numFmtId="0" fontId="12" fillId="34" borderId="0" xfId="0" applyFont="1" applyFill="1" applyBorder="1" applyAlignment="1" applyProtection="1">
      <alignment/>
      <protection/>
    </xf>
    <xf numFmtId="0" fontId="8" fillId="34" borderId="0" xfId="0" applyFont="1" applyFill="1" applyBorder="1" applyAlignment="1" applyProtection="1">
      <alignment/>
      <protection/>
    </xf>
    <xf numFmtId="0" fontId="7" fillId="34" borderId="0" xfId="0" applyFont="1" applyFill="1" applyBorder="1" applyAlignment="1" applyProtection="1">
      <alignment/>
      <protection/>
    </xf>
    <xf numFmtId="0" fontId="13" fillId="0" borderId="0" xfId="0" applyFont="1" applyFill="1" applyAlignment="1" applyProtection="1">
      <alignment/>
      <protection/>
    </xf>
    <xf numFmtId="0" fontId="7" fillId="34" borderId="0" xfId="0" applyFont="1" applyFill="1" applyBorder="1" applyAlignment="1" applyProtection="1">
      <alignment/>
      <protection/>
    </xf>
    <xf numFmtId="0" fontId="8" fillId="34" borderId="25" xfId="0" applyFont="1" applyFill="1" applyBorder="1" applyAlignment="1" applyProtection="1">
      <alignment/>
      <protection/>
    </xf>
    <xf numFmtId="0" fontId="8" fillId="34" borderId="26" xfId="0" applyFont="1" applyFill="1" applyBorder="1" applyAlignment="1" applyProtection="1">
      <alignment/>
      <protection/>
    </xf>
    <xf numFmtId="0" fontId="8" fillId="34" borderId="27" xfId="0" applyFont="1" applyFill="1" applyBorder="1" applyAlignment="1" applyProtection="1">
      <alignment/>
      <protection/>
    </xf>
    <xf numFmtId="192" fontId="8" fillId="34" borderId="10" xfId="0" applyNumberFormat="1" applyFont="1" applyFill="1" applyBorder="1" applyAlignment="1" applyProtection="1">
      <alignment/>
      <protection/>
    </xf>
    <xf numFmtId="3" fontId="8" fillId="34" borderId="10" xfId="0" applyNumberFormat="1" applyFont="1" applyFill="1" applyBorder="1" applyAlignment="1" applyProtection="1">
      <alignment/>
      <protection/>
    </xf>
    <xf numFmtId="0" fontId="8" fillId="34" borderId="10" xfId="0" applyFont="1" applyFill="1" applyBorder="1" applyAlignment="1" applyProtection="1">
      <alignment vertical="top" wrapText="1"/>
      <protection locked="0"/>
    </xf>
    <xf numFmtId="2" fontId="8" fillId="0" borderId="0" xfId="0" applyNumberFormat="1" applyFont="1" applyAlignment="1" applyProtection="1">
      <alignment/>
      <protection/>
    </xf>
    <xf numFmtId="1" fontId="8" fillId="0" borderId="0" xfId="0" applyNumberFormat="1" applyFont="1" applyAlignment="1" applyProtection="1">
      <alignment/>
      <protection/>
    </xf>
    <xf numFmtId="0" fontId="8" fillId="34" borderId="10" xfId="0" applyFont="1" applyFill="1" applyBorder="1" applyAlignment="1" applyProtection="1">
      <alignment/>
      <protection locked="0"/>
    </xf>
    <xf numFmtId="0" fontId="0" fillId="0" borderId="0" xfId="0" applyAlignment="1" applyProtection="1">
      <alignment/>
      <protection/>
    </xf>
    <xf numFmtId="0" fontId="0" fillId="0" borderId="0" xfId="0" applyAlignment="1" applyProtection="1">
      <alignment horizontal="left"/>
      <protection/>
    </xf>
    <xf numFmtId="3" fontId="0" fillId="0" borderId="0" xfId="0" applyNumberFormat="1" applyAlignment="1" applyProtection="1">
      <alignment/>
      <protection/>
    </xf>
    <xf numFmtId="0" fontId="5" fillId="0" borderId="10" xfId="0" applyFont="1" applyBorder="1" applyAlignment="1">
      <alignment horizontal="center" vertical="top" wrapText="1"/>
    </xf>
    <xf numFmtId="0" fontId="5" fillId="0" borderId="10" xfId="0" applyFont="1" applyBorder="1" applyAlignment="1">
      <alignment horizontal="righ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24" fillId="37" borderId="10" xfId="0" applyFont="1" applyFill="1" applyBorder="1" applyAlignment="1">
      <alignment horizontal="center" vertical="top" wrapText="1"/>
    </xf>
    <xf numFmtId="0" fontId="24" fillId="37" borderId="10" xfId="0" applyFont="1" applyFill="1" applyBorder="1" applyAlignment="1">
      <alignment horizontal="right" vertical="top" wrapText="1"/>
    </xf>
    <xf numFmtId="0" fontId="8" fillId="34" borderId="0" xfId="0" applyFont="1" applyFill="1" applyAlignment="1">
      <alignment horizontal="left" vertical="top" wrapText="1"/>
    </xf>
    <xf numFmtId="0" fontId="8" fillId="34" borderId="0" xfId="0" applyFont="1" applyFill="1" applyAlignment="1">
      <alignment horizontal="justify" vertical="top" wrapText="1"/>
    </xf>
    <xf numFmtId="0" fontId="8" fillId="34" borderId="10" xfId="0" applyFont="1" applyFill="1" applyBorder="1" applyAlignment="1">
      <alignment vertical="top" wrapText="1"/>
    </xf>
    <xf numFmtId="0" fontId="8" fillId="36" borderId="10" xfId="0" applyFont="1" applyFill="1" applyBorder="1" applyAlignment="1" applyProtection="1">
      <alignment horizontal="right"/>
      <protection locked="0"/>
    </xf>
    <xf numFmtId="0" fontId="8" fillId="34" borderId="0" xfId="0" applyFont="1" applyFill="1" applyAlignment="1" applyProtection="1">
      <alignment/>
      <protection/>
    </xf>
    <xf numFmtId="0" fontId="7" fillId="34" borderId="0" xfId="0" applyFont="1" applyFill="1" applyAlignment="1" applyProtection="1">
      <alignment horizontal="right"/>
      <protection/>
    </xf>
    <xf numFmtId="0" fontId="7" fillId="34" borderId="0" xfId="0" applyFont="1" applyFill="1" applyAlignment="1" applyProtection="1">
      <alignment horizontal="right" vertical="top"/>
      <protection/>
    </xf>
    <xf numFmtId="0" fontId="7" fillId="34" borderId="0" xfId="0" applyFont="1" applyFill="1" applyAlignment="1" applyProtection="1">
      <alignment vertical="top"/>
      <protection/>
    </xf>
    <xf numFmtId="0" fontId="7" fillId="34" borderId="0" xfId="0" applyFont="1" applyFill="1" applyAlignment="1">
      <alignment/>
    </xf>
    <xf numFmtId="0" fontId="7" fillId="34" borderId="0" xfId="0" applyFont="1" applyFill="1" applyAlignment="1">
      <alignment horizontal="right" vertical="top" wrapText="1"/>
    </xf>
    <xf numFmtId="0" fontId="7" fillId="34" borderId="0" xfId="0" applyFont="1" applyFill="1" applyAlignment="1" applyProtection="1">
      <alignment wrapText="1"/>
      <protection/>
    </xf>
    <xf numFmtId="0" fontId="7" fillId="34" borderId="0" xfId="0" applyFont="1" applyFill="1" applyAlignment="1" applyProtection="1">
      <alignment horizontal="center" vertical="top"/>
      <protection/>
    </xf>
    <xf numFmtId="0" fontId="7" fillId="34" borderId="0" xfId="0" applyFont="1" applyFill="1" applyAlignment="1" applyProtection="1">
      <alignment horizontal="center"/>
      <protection/>
    </xf>
    <xf numFmtId="0" fontId="5" fillId="34" borderId="0" xfId="0" applyFont="1" applyFill="1" applyAlignment="1" applyProtection="1">
      <alignment vertical="top" wrapText="1"/>
      <protection/>
    </xf>
    <xf numFmtId="0" fontId="5" fillId="34" borderId="0" xfId="0" applyFont="1" applyFill="1" applyAlignment="1" applyProtection="1">
      <alignment horizontal="right" vertical="top"/>
      <protection/>
    </xf>
    <xf numFmtId="0" fontId="27" fillId="34" borderId="0" xfId="0" applyFont="1" applyFill="1" applyAlignment="1" applyProtection="1">
      <alignment horizontal="right" vertical="top"/>
      <protection/>
    </xf>
    <xf numFmtId="0" fontId="28" fillId="34" borderId="0" xfId="54" applyFont="1" applyFill="1" applyAlignment="1" applyProtection="1">
      <alignment horizontal="center" vertical="top"/>
      <protection/>
    </xf>
    <xf numFmtId="0" fontId="11" fillId="34" borderId="0" xfId="0" applyFont="1" applyFill="1" applyAlignment="1" applyProtection="1">
      <alignment horizontal="right"/>
      <protection/>
    </xf>
    <xf numFmtId="0" fontId="11" fillId="34" borderId="0" xfId="0" applyFont="1" applyFill="1" applyAlignment="1" applyProtection="1">
      <alignment horizontal="right" vertical="top"/>
      <protection/>
    </xf>
    <xf numFmtId="0" fontId="11" fillId="34" borderId="0" xfId="0" applyFont="1" applyFill="1" applyAlignment="1" applyProtection="1">
      <alignment horizontal="right" vertical="top" wrapText="1"/>
      <protection/>
    </xf>
    <xf numFmtId="0" fontId="29" fillId="34" borderId="0" xfId="0" applyFont="1" applyFill="1" applyAlignment="1" applyProtection="1">
      <alignment/>
      <protection/>
    </xf>
    <xf numFmtId="0" fontId="30" fillId="34" borderId="0" xfId="0" applyFont="1" applyFill="1" applyAlignment="1" applyProtection="1">
      <alignment/>
      <protection/>
    </xf>
    <xf numFmtId="0" fontId="8" fillId="34" borderId="0" xfId="0" applyFont="1" applyFill="1" applyAlignment="1">
      <alignment wrapText="1"/>
    </xf>
    <xf numFmtId="0" fontId="7" fillId="34" borderId="0" xfId="0" applyFont="1" applyFill="1" applyAlignment="1">
      <alignment horizontal="left" vertical="top" wrapText="1"/>
    </xf>
    <xf numFmtId="0" fontId="12" fillId="34" borderId="0" xfId="0" applyFont="1" applyFill="1" applyBorder="1" applyAlignment="1" applyProtection="1">
      <alignment horizontal="right"/>
      <protection/>
    </xf>
    <xf numFmtId="0" fontId="0" fillId="34" borderId="0" xfId="0" applyFill="1" applyAlignment="1" applyProtection="1">
      <alignment wrapText="1"/>
      <protection/>
    </xf>
    <xf numFmtId="0" fontId="8" fillId="34" borderId="0" xfId="0" applyFont="1" applyFill="1" applyBorder="1" applyAlignment="1" applyProtection="1">
      <alignment horizontal="right" vertical="top"/>
      <protection/>
    </xf>
    <xf numFmtId="0" fontId="8" fillId="0" borderId="16"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7" fillId="34" borderId="0" xfId="0" applyFont="1" applyFill="1" applyAlignment="1" applyProtection="1">
      <alignment vertical="top" wrapText="1"/>
      <protection/>
    </xf>
    <xf numFmtId="0" fontId="7" fillId="34" borderId="24" xfId="0" applyFont="1" applyFill="1" applyBorder="1" applyAlignment="1" applyProtection="1">
      <alignment vertical="top" wrapText="1"/>
      <protection/>
    </xf>
    <xf numFmtId="0" fontId="35" fillId="0" borderId="0" xfId="0" applyFont="1" applyAlignment="1">
      <alignment/>
    </xf>
    <xf numFmtId="0" fontId="35" fillId="0" borderId="0" xfId="0" applyFont="1" applyAlignment="1">
      <alignment/>
    </xf>
    <xf numFmtId="0" fontId="36" fillId="38" borderId="28" xfId="59" applyFont="1" applyFill="1" applyBorder="1" applyAlignment="1">
      <alignment vertical="top" wrapText="1"/>
      <protection/>
    </xf>
    <xf numFmtId="0" fontId="36" fillId="39" borderId="28" xfId="59" applyFont="1" applyFill="1" applyBorder="1" applyAlignment="1">
      <alignment vertical="top" wrapText="1"/>
      <protection/>
    </xf>
    <xf numFmtId="0" fontId="36" fillId="40" borderId="28" xfId="59" applyFont="1" applyFill="1" applyBorder="1" applyAlignment="1">
      <alignment vertical="top" wrapText="1"/>
      <protection/>
    </xf>
    <xf numFmtId="0" fontId="2" fillId="0" borderId="0" xfId="0" applyFont="1" applyAlignment="1">
      <alignment/>
    </xf>
    <xf numFmtId="0" fontId="36" fillId="41" borderId="28" xfId="59" applyFont="1" applyFill="1" applyBorder="1" applyAlignment="1">
      <alignment vertical="top" wrapText="1"/>
      <protection/>
    </xf>
    <xf numFmtId="0" fontId="2" fillId="35" borderId="0" xfId="0" applyFont="1" applyFill="1" applyAlignment="1">
      <alignment wrapText="1"/>
    </xf>
    <xf numFmtId="0" fontId="2" fillId="42" borderId="0" xfId="0" applyFont="1" applyFill="1" applyAlignment="1">
      <alignment wrapText="1"/>
    </xf>
    <xf numFmtId="0" fontId="2" fillId="43" borderId="0" xfId="0" applyFont="1" applyFill="1" applyAlignment="1">
      <alignment/>
    </xf>
    <xf numFmtId="0" fontId="2" fillId="42" borderId="0" xfId="0" applyFont="1" applyFill="1" applyAlignment="1">
      <alignment/>
    </xf>
    <xf numFmtId="0" fontId="0" fillId="43" borderId="0" xfId="0" applyFill="1" applyAlignment="1">
      <alignment/>
    </xf>
    <xf numFmtId="0" fontId="38" fillId="0" borderId="0" xfId="0" applyFont="1" applyAlignment="1">
      <alignment/>
    </xf>
    <xf numFmtId="0" fontId="39" fillId="0" borderId="0" xfId="0" applyFont="1" applyAlignment="1">
      <alignment/>
    </xf>
    <xf numFmtId="0" fontId="1"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 fillId="35" borderId="10" xfId="54" applyFill="1" applyBorder="1" applyAlignment="1" applyProtection="1">
      <alignment/>
      <protection locked="0"/>
    </xf>
    <xf numFmtId="0" fontId="5" fillId="0" borderId="0" xfId="0" applyFont="1" applyAlignment="1">
      <alignment/>
    </xf>
    <xf numFmtId="0" fontId="1" fillId="0" borderId="0" xfId="0" applyFont="1" applyAlignment="1">
      <alignment horizontal="left" indent="2"/>
    </xf>
    <xf numFmtId="0" fontId="0" fillId="0" borderId="0" xfId="0" applyAlignment="1">
      <alignment/>
    </xf>
    <xf numFmtId="0" fontId="36" fillId="38" borderId="28" xfId="59" applyFont="1" applyFill="1" applyBorder="1" applyAlignment="1">
      <alignment vertical="top"/>
      <protection/>
    </xf>
    <xf numFmtId="0" fontId="0" fillId="43" borderId="0" xfId="0" applyFill="1" applyAlignment="1">
      <alignment/>
    </xf>
    <xf numFmtId="0" fontId="36" fillId="39" borderId="28" xfId="59" applyFont="1" applyFill="1" applyBorder="1" applyAlignment="1">
      <alignment vertical="top"/>
      <protection/>
    </xf>
    <xf numFmtId="0" fontId="36" fillId="40" borderId="28" xfId="59" applyFont="1" applyFill="1" applyBorder="1" applyAlignment="1">
      <alignment vertical="top"/>
      <protection/>
    </xf>
    <xf numFmtId="0" fontId="36" fillId="44" borderId="28" xfId="59" applyFont="1" applyFill="1" applyBorder="1" applyAlignment="1">
      <alignment vertical="top"/>
      <protection/>
    </xf>
    <xf numFmtId="0" fontId="36" fillId="41" borderId="28" xfId="59" applyFont="1" applyFill="1" applyBorder="1" applyAlignment="1">
      <alignment vertical="top"/>
      <protection/>
    </xf>
    <xf numFmtId="0" fontId="2" fillId="35" borderId="0" xfId="0" applyFont="1" applyFill="1" applyAlignment="1">
      <alignment/>
    </xf>
    <xf numFmtId="1" fontId="36" fillId="39" borderId="28" xfId="59" applyNumberFormat="1" applyFont="1" applyFill="1" applyBorder="1" applyAlignment="1">
      <alignment vertical="top"/>
      <protection/>
    </xf>
    <xf numFmtId="0" fontId="37" fillId="0" borderId="0" xfId="0" applyFont="1" applyAlignment="1">
      <alignment/>
    </xf>
    <xf numFmtId="0" fontId="0" fillId="35" borderId="0" xfId="0" applyFill="1" applyAlignment="1">
      <alignment/>
    </xf>
    <xf numFmtId="0" fontId="6" fillId="0" borderId="0" xfId="0" applyFont="1" applyAlignment="1">
      <alignment/>
    </xf>
    <xf numFmtId="0" fontId="6" fillId="0" borderId="0" xfId="0" applyFont="1" applyAlignment="1">
      <alignment/>
    </xf>
    <xf numFmtId="0" fontId="43" fillId="0" borderId="0" xfId="0" applyFont="1" applyAlignment="1">
      <alignment/>
    </xf>
    <xf numFmtId="0" fontId="35" fillId="0" borderId="0" xfId="0" applyFont="1" applyBorder="1" applyAlignment="1">
      <alignment/>
    </xf>
    <xf numFmtId="0" fontId="36" fillId="38" borderId="0" xfId="59" applyFont="1" applyFill="1" applyBorder="1" applyAlignment="1">
      <alignment vertical="top"/>
      <protection/>
    </xf>
    <xf numFmtId="0" fontId="36" fillId="39" borderId="0" xfId="59" applyFont="1" applyFill="1" applyBorder="1" applyAlignment="1">
      <alignment vertical="top"/>
      <protection/>
    </xf>
    <xf numFmtId="0" fontId="1" fillId="0" borderId="0" xfId="0" applyFont="1" applyBorder="1" applyAlignment="1">
      <alignment/>
    </xf>
    <xf numFmtId="0" fontId="36" fillId="44" borderId="0" xfId="59" applyFont="1" applyFill="1" applyBorder="1" applyAlignment="1">
      <alignment vertical="top"/>
      <protection/>
    </xf>
    <xf numFmtId="0" fontId="2" fillId="35" borderId="0" xfId="0" applyFont="1" applyFill="1" applyBorder="1" applyAlignment="1">
      <alignment/>
    </xf>
    <xf numFmtId="0" fontId="36" fillId="41" borderId="0" xfId="59" applyFont="1" applyFill="1" applyBorder="1" applyAlignment="1">
      <alignment vertical="top"/>
      <protection/>
    </xf>
    <xf numFmtId="0" fontId="38" fillId="0" borderId="0" xfId="0" applyFont="1" applyBorder="1" applyAlignment="1">
      <alignment/>
    </xf>
    <xf numFmtId="0" fontId="1" fillId="0" borderId="0" xfId="0" applyFont="1" applyBorder="1" applyAlignment="1">
      <alignment/>
    </xf>
    <xf numFmtId="0" fontId="2" fillId="0" borderId="0" xfId="0" applyFont="1" applyBorder="1" applyAlignment="1">
      <alignment/>
    </xf>
    <xf numFmtId="0" fontId="5" fillId="0" borderId="0" xfId="0" applyFont="1" applyBorder="1" applyAlignment="1" quotePrefix="1">
      <alignment horizontal="left"/>
    </xf>
    <xf numFmtId="0" fontId="0" fillId="43" borderId="0" xfId="0" applyFill="1" applyBorder="1" applyAlignment="1">
      <alignment/>
    </xf>
    <xf numFmtId="0" fontId="2" fillId="42" borderId="0" xfId="0" applyFont="1" applyFill="1" applyBorder="1" applyAlignment="1">
      <alignment/>
    </xf>
    <xf numFmtId="0" fontId="5" fillId="0" borderId="0" xfId="0" applyFont="1" applyBorder="1" applyAlignment="1">
      <alignment/>
    </xf>
    <xf numFmtId="0" fontId="5" fillId="0" borderId="0" xfId="0" applyFont="1" applyBorder="1" applyAlignment="1">
      <alignment horizontal="center"/>
    </xf>
    <xf numFmtId="0" fontId="29" fillId="0" borderId="0" xfId="0" applyFont="1" applyBorder="1" applyAlignment="1">
      <alignment/>
    </xf>
    <xf numFmtId="0" fontId="5" fillId="0" borderId="0" xfId="0" applyFont="1" applyBorder="1" applyAlignment="1">
      <alignment/>
    </xf>
    <xf numFmtId="0" fontId="7" fillId="0" borderId="0" xfId="0" applyFont="1" applyFill="1" applyAlignment="1">
      <alignment/>
    </xf>
    <xf numFmtId="0" fontId="7" fillId="0" borderId="0" xfId="0" applyFont="1" applyFill="1" applyBorder="1" applyAlignment="1" applyProtection="1">
      <alignment horizontal="center"/>
      <protection/>
    </xf>
    <xf numFmtId="178" fontId="7" fillId="34" borderId="18" xfId="0" applyNumberFormat="1" applyFont="1" applyFill="1" applyBorder="1" applyAlignment="1" applyProtection="1">
      <alignment horizontal="center" vertical="top" wrapText="1"/>
      <protection/>
    </xf>
    <xf numFmtId="0" fontId="7" fillId="0" borderId="0" xfId="0" applyFont="1" applyFill="1" applyAlignment="1">
      <alignment horizontal="center" vertical="top" wrapText="1"/>
    </xf>
    <xf numFmtId="0" fontId="7" fillId="0" borderId="0" xfId="0" applyFont="1" applyFill="1" applyAlignment="1">
      <alignment horizontal="center"/>
    </xf>
    <xf numFmtId="178" fontId="7" fillId="0" borderId="0" xfId="0" applyNumberFormat="1" applyFont="1" applyFill="1" applyAlignment="1">
      <alignment horizontal="center"/>
    </xf>
    <xf numFmtId="3" fontId="7" fillId="0" borderId="0" xfId="0" applyNumberFormat="1" applyFont="1" applyFill="1" applyAlignment="1">
      <alignment horizontal="center" vertical="top" wrapText="1"/>
    </xf>
    <xf numFmtId="3" fontId="7" fillId="0" borderId="0" xfId="0" applyNumberFormat="1" applyFont="1" applyFill="1" applyAlignment="1">
      <alignment horizontal="center"/>
    </xf>
    <xf numFmtId="3" fontId="0" fillId="0" borderId="0" xfId="0" applyNumberFormat="1" applyAlignment="1">
      <alignment/>
    </xf>
    <xf numFmtId="193" fontId="8" fillId="35" borderId="10" xfId="0" applyNumberFormat="1" applyFont="1" applyFill="1" applyBorder="1" applyAlignment="1" applyProtection="1">
      <alignment horizontal="center" vertical="top"/>
      <protection locked="0"/>
    </xf>
    <xf numFmtId="0" fontId="7" fillId="0" borderId="0" xfId="0" applyFont="1" applyFill="1" applyBorder="1" applyAlignment="1" applyProtection="1">
      <alignment/>
      <protection/>
    </xf>
    <xf numFmtId="0" fontId="7" fillId="0" borderId="0" xfId="0" applyFont="1" applyFill="1" applyBorder="1" applyAlignment="1" applyProtection="1">
      <alignment vertical="top" wrapText="1"/>
      <protection/>
    </xf>
    <xf numFmtId="0" fontId="8" fillId="34" borderId="10" xfId="0" applyFont="1" applyFill="1" applyBorder="1" applyAlignment="1" applyProtection="1">
      <alignment/>
      <protection/>
    </xf>
    <xf numFmtId="192" fontId="21" fillId="34" borderId="10" xfId="0" applyNumberFormat="1" applyFont="1" applyFill="1" applyBorder="1" applyAlignment="1" applyProtection="1">
      <alignment/>
      <protection/>
    </xf>
    <xf numFmtId="192" fontId="7" fillId="34" borderId="10" xfId="0" applyNumberFormat="1" applyFont="1" applyFill="1" applyBorder="1" applyAlignment="1" applyProtection="1">
      <alignment/>
      <protection/>
    </xf>
    <xf numFmtId="0" fontId="44" fillId="0" borderId="0" xfId="0" applyFont="1" applyBorder="1" applyAlignment="1">
      <alignment/>
    </xf>
    <xf numFmtId="0" fontId="5" fillId="0" borderId="0" xfId="0" applyFont="1" applyBorder="1" applyAlignment="1">
      <alignment/>
    </xf>
    <xf numFmtId="0" fontId="1" fillId="0" borderId="0" xfId="0" applyFont="1" applyBorder="1" applyAlignment="1">
      <alignment/>
    </xf>
    <xf numFmtId="0" fontId="38" fillId="0" borderId="0" xfId="0" applyFont="1" applyBorder="1" applyAlignment="1">
      <alignment/>
    </xf>
    <xf numFmtId="0" fontId="38" fillId="0" borderId="0" xfId="0" applyFont="1" applyBorder="1" applyAlignment="1">
      <alignment horizontal="center"/>
    </xf>
    <xf numFmtId="0" fontId="0" fillId="0" borderId="0" xfId="0" applyBorder="1" applyAlignment="1">
      <alignment/>
    </xf>
    <xf numFmtId="0" fontId="40" fillId="0" borderId="0" xfId="0" applyFont="1" applyBorder="1" applyAlignment="1">
      <alignment horizontal="center"/>
    </xf>
    <xf numFmtId="0" fontId="40" fillId="0" borderId="0" xfId="0" applyFont="1" applyBorder="1" applyAlignment="1">
      <alignment horizontal="center" wrapText="1"/>
    </xf>
    <xf numFmtId="0" fontId="0" fillId="0" borderId="0" xfId="0" applyBorder="1" applyAlignment="1">
      <alignment horizontal="center"/>
    </xf>
    <xf numFmtId="0" fontId="7" fillId="0" borderId="0" xfId="0" applyFont="1" applyFill="1" applyBorder="1" applyAlignment="1" applyProtection="1">
      <alignment horizontal="center"/>
      <protection/>
    </xf>
    <xf numFmtId="0" fontId="9" fillId="34" borderId="0" xfId="0" applyFont="1" applyFill="1" applyAlignment="1">
      <alignment horizontal="center"/>
    </xf>
    <xf numFmtId="0" fontId="25" fillId="34" borderId="0" xfId="0" applyFont="1" applyFill="1" applyAlignment="1">
      <alignment horizontal="center"/>
    </xf>
    <xf numFmtId="0" fontId="9" fillId="34" borderId="23"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4" borderId="24" xfId="0" applyFont="1" applyFill="1" applyBorder="1" applyAlignment="1" applyProtection="1">
      <alignment horizontal="center"/>
      <protection/>
    </xf>
    <xf numFmtId="0" fontId="9" fillId="34" borderId="0" xfId="0" applyFont="1" applyFill="1" applyAlignment="1" applyProtection="1">
      <alignment horizontal="center"/>
      <protection/>
    </xf>
    <xf numFmtId="0" fontId="14" fillId="34" borderId="0" xfId="0" applyFont="1" applyFill="1" applyAlignment="1" applyProtection="1">
      <alignment horizontal="center"/>
      <protection/>
    </xf>
    <xf numFmtId="0" fontId="33" fillId="34" borderId="0" xfId="0" applyFont="1" applyFill="1" applyAlignment="1">
      <alignment horizontal="center" wrapText="1"/>
    </xf>
    <xf numFmtId="0" fontId="8" fillId="34" borderId="0" xfId="0" applyFont="1" applyFill="1" applyAlignment="1" applyProtection="1">
      <alignment vertical="top" wrapText="1"/>
      <protection/>
    </xf>
    <xf numFmtId="0" fontId="8" fillId="34" borderId="10" xfId="0" applyFont="1" applyFill="1" applyBorder="1" applyAlignment="1">
      <alignment vertical="top" wrapText="1"/>
    </xf>
    <xf numFmtId="0" fontId="33" fillId="34" borderId="0" xfId="0" applyFont="1" applyFill="1" applyAlignment="1" applyProtection="1">
      <alignment horizontal="center" wrapText="1"/>
      <protection/>
    </xf>
    <xf numFmtId="0" fontId="33" fillId="34" borderId="0" xfId="0" applyFont="1" applyFill="1" applyAlignment="1" applyProtection="1">
      <alignment horizontal="center"/>
      <protection/>
    </xf>
    <xf numFmtId="0" fontId="8" fillId="34" borderId="19" xfId="0" applyFont="1" applyFill="1" applyBorder="1" applyAlignment="1">
      <alignment vertical="top" wrapText="1"/>
    </xf>
    <xf numFmtId="0" fontId="8" fillId="34" borderId="11" xfId="0" applyFont="1" applyFill="1" applyBorder="1" applyAlignment="1">
      <alignment vertical="top" wrapText="1"/>
    </xf>
    <xf numFmtId="0" fontId="14" fillId="34" borderId="0" xfId="0" applyFont="1" applyFill="1" applyAlignment="1" applyProtection="1">
      <alignment horizontal="center" wrapText="1"/>
      <protection/>
    </xf>
    <xf numFmtId="0" fontId="0" fillId="0" borderId="0" xfId="0" applyAlignment="1" applyProtection="1">
      <alignment horizontal="center"/>
      <protection/>
    </xf>
    <xf numFmtId="0" fontId="8" fillId="34" borderId="0" xfId="0" applyFont="1" applyFill="1" applyAlignment="1" applyProtection="1">
      <alignment horizontal="left" wrapText="1"/>
      <protection/>
    </xf>
    <xf numFmtId="0" fontId="34" fillId="34" borderId="0" xfId="0" applyFont="1" applyFill="1" applyAlignment="1" applyProtection="1">
      <alignment horizontal="center" wrapText="1"/>
      <protection/>
    </xf>
    <xf numFmtId="0" fontId="9" fillId="34" borderId="0" xfId="0" applyFont="1" applyFill="1" applyAlignment="1" applyProtection="1">
      <alignment horizontal="center" vertical="top" wrapText="1"/>
      <protection/>
    </xf>
    <xf numFmtId="0" fontId="26" fillId="34" borderId="0" xfId="0" applyFont="1" applyFill="1" applyAlignment="1" applyProtection="1">
      <alignment horizontal="center"/>
      <protection/>
    </xf>
    <xf numFmtId="0" fontId="7" fillId="34" borderId="0" xfId="0" applyFont="1" applyFill="1" applyAlignment="1" applyProtection="1">
      <alignment horizontal="right" wrapText="1"/>
      <protection/>
    </xf>
    <xf numFmtId="0" fontId="7" fillId="34" borderId="24" xfId="0" applyFont="1" applyFill="1" applyBorder="1" applyAlignment="1" applyProtection="1">
      <alignment horizontal="right" wrapText="1"/>
      <protection/>
    </xf>
    <xf numFmtId="0" fontId="8" fillId="35" borderId="19" xfId="0" applyFont="1" applyFill="1" applyBorder="1" applyAlignment="1" applyProtection="1">
      <alignment vertical="top" wrapText="1"/>
      <protection locked="0"/>
    </xf>
    <xf numFmtId="0" fontId="8" fillId="35" borderId="29" xfId="0" applyFont="1" applyFill="1" applyBorder="1" applyAlignment="1" applyProtection="1">
      <alignment vertical="top" wrapText="1"/>
      <protection locked="0"/>
    </xf>
    <xf numFmtId="0" fontId="8" fillId="35" borderId="11" xfId="0" applyFont="1" applyFill="1" applyBorder="1" applyAlignment="1" applyProtection="1">
      <alignment vertical="top" wrapText="1"/>
      <protection locked="0"/>
    </xf>
    <xf numFmtId="0" fontId="20" fillId="34" borderId="0" xfId="0" applyFont="1" applyFill="1" applyAlignment="1" applyProtection="1">
      <alignment horizontal="center"/>
      <protection/>
    </xf>
    <xf numFmtId="0" fontId="20" fillId="34" borderId="0" xfId="0" applyFont="1" applyFill="1" applyAlignment="1" applyProtection="1">
      <alignment horizontal="center" vertical="top" wrapText="1"/>
      <protection/>
    </xf>
    <xf numFmtId="0" fontId="0" fillId="35" borderId="19" xfId="0" applyFill="1" applyBorder="1" applyAlignment="1" applyProtection="1">
      <alignment horizontal="left" vertical="top" wrapText="1"/>
      <protection locked="0"/>
    </xf>
    <xf numFmtId="0" fontId="0" fillId="35" borderId="29" xfId="0" applyFill="1" applyBorder="1" applyAlignment="1" applyProtection="1">
      <alignment horizontal="left" vertical="top" wrapText="1"/>
      <protection locked="0"/>
    </xf>
    <xf numFmtId="0" fontId="0" fillId="35" borderId="11" xfId="0" applyFill="1" applyBorder="1" applyAlignment="1" applyProtection="1">
      <alignment horizontal="left" vertical="top" wrapText="1"/>
      <protection locked="0"/>
    </xf>
    <xf numFmtId="0" fontId="8" fillId="35" borderId="19" xfId="0" applyFont="1" applyFill="1" applyBorder="1" applyAlignment="1" applyProtection="1">
      <alignment horizontal="left" vertical="top" wrapText="1"/>
      <protection locked="0"/>
    </xf>
    <xf numFmtId="0" fontId="8" fillId="35" borderId="11" xfId="0" applyFont="1" applyFill="1" applyBorder="1" applyAlignment="1" applyProtection="1">
      <alignment horizontal="left" vertical="top" wrapText="1"/>
      <protection locked="0"/>
    </xf>
    <xf numFmtId="0" fontId="23" fillId="34" borderId="0" xfId="0" applyFont="1" applyFill="1" applyAlignment="1" applyProtection="1">
      <alignment horizontal="center"/>
      <protection/>
    </xf>
    <xf numFmtId="0" fontId="11" fillId="34" borderId="0" xfId="0" applyFont="1" applyFill="1" applyAlignment="1" applyProtection="1">
      <alignment horizontal="right" vertical="top" wrapText="1"/>
      <protection/>
    </xf>
    <xf numFmtId="0" fontId="29" fillId="0" borderId="0" xfId="0" applyFont="1" applyAlignment="1" applyProtection="1">
      <alignment/>
      <protection/>
    </xf>
    <xf numFmtId="0" fontId="29" fillId="0" borderId="24" xfId="0" applyFont="1" applyBorder="1" applyAlignment="1" applyProtection="1">
      <alignment/>
      <protection/>
    </xf>
    <xf numFmtId="0" fontId="7" fillId="34" borderId="20" xfId="0" applyFont="1" applyFill="1" applyBorder="1" applyAlignment="1" applyProtection="1">
      <alignment horizontal="center"/>
      <protection/>
    </xf>
    <xf numFmtId="0" fontId="7" fillId="34" borderId="22" xfId="0" applyFont="1" applyFill="1" applyBorder="1" applyAlignment="1" applyProtection="1">
      <alignment horizontal="center"/>
      <protection/>
    </xf>
    <xf numFmtId="0" fontId="7" fillId="34" borderId="23" xfId="0" applyFont="1" applyFill="1" applyBorder="1" applyAlignment="1" applyProtection="1">
      <alignment horizontal="center"/>
      <protection/>
    </xf>
    <xf numFmtId="0" fontId="7" fillId="34" borderId="24" xfId="0" applyFont="1" applyFill="1" applyBorder="1" applyAlignment="1" applyProtection="1">
      <alignment horizontal="center"/>
      <protection/>
    </xf>
    <xf numFmtId="0" fontId="7" fillId="34" borderId="25" xfId="0" applyFont="1" applyFill="1" applyBorder="1" applyAlignment="1" applyProtection="1">
      <alignment horizontal="center"/>
      <protection/>
    </xf>
    <xf numFmtId="0" fontId="7" fillId="34" borderId="27" xfId="0" applyFont="1" applyFill="1" applyBorder="1" applyAlignment="1" applyProtection="1">
      <alignment horizontal="center"/>
      <protection/>
    </xf>
    <xf numFmtId="0" fontId="8" fillId="35" borderId="29" xfId="0" applyFont="1" applyFill="1" applyBorder="1" applyAlignment="1" applyProtection="1">
      <alignment horizontal="left" vertical="top"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OrWhite"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hyperlink" Target="Obj" TargetMode="External" /><Relationship Id="rId14" Type="http://schemas.openxmlformats.org/officeDocument/2006/relationships/hyperlink" Target="Obj" TargetMode="External" /><Relationship Id="rId15" Type="http://schemas.openxmlformats.org/officeDocument/2006/relationships/image" Target="../media/image13.jpeg" /><Relationship Id="rId16" Type="http://schemas.openxmlformats.org/officeDocument/2006/relationships/hyperlink" Target="OutProg" TargetMode="External" /><Relationship Id="rId17" Type="http://schemas.openxmlformats.org/officeDocument/2006/relationships/hyperlink" Target="OutProg" TargetMode="External" /><Relationship Id="rId18" Type="http://schemas.openxmlformats.org/officeDocument/2006/relationships/image" Target="../media/image14.jpeg" /><Relationship Id="rId19" Type="http://schemas.openxmlformats.org/officeDocument/2006/relationships/hyperlink" Target="FinAction" TargetMode="External" /><Relationship Id="rId20" Type="http://schemas.openxmlformats.org/officeDocument/2006/relationships/hyperlink" Target="FinAction" TargetMode="External" /><Relationship Id="rId21" Type="http://schemas.openxmlformats.org/officeDocument/2006/relationships/image" Target="../media/image15.jpeg" /><Relationship Id="rId22" Type="http://schemas.openxmlformats.org/officeDocument/2006/relationships/hyperlink" Target="FinProg" TargetMode="External" /><Relationship Id="rId23" Type="http://schemas.openxmlformats.org/officeDocument/2006/relationships/hyperlink" Target="FinProg" TargetMode="External" /><Relationship Id="rId24" Type="http://schemas.openxmlformats.org/officeDocument/2006/relationships/image" Target="../media/image16.jpeg" /><Relationship Id="rId25" Type="http://schemas.openxmlformats.org/officeDocument/2006/relationships/hyperlink" Target="ActionP" TargetMode="External" /><Relationship Id="rId26" Type="http://schemas.openxmlformats.org/officeDocument/2006/relationships/hyperlink" Target="ActionP" TargetMode="External" /><Relationship Id="rId27" Type="http://schemas.openxmlformats.org/officeDocument/2006/relationships/image" Target="../media/image17.jpeg" /><Relationship Id="rId28" Type="http://schemas.openxmlformats.org/officeDocument/2006/relationships/hyperlink" Target="#Prog" /><Relationship Id="rId29" Type="http://schemas.openxmlformats.org/officeDocument/2006/relationships/hyperlink" Target="#Prog" /><Relationship Id="rId30" Type="http://schemas.openxmlformats.org/officeDocument/2006/relationships/image" Target="../media/image18.jpeg" /><Relationship Id="rId31" Type="http://schemas.openxmlformats.org/officeDocument/2006/relationships/hyperlink" Target="OutAction" TargetMode="External" /><Relationship Id="rId32" Type="http://schemas.openxmlformats.org/officeDocument/2006/relationships/hyperlink" Target="OutAction"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hyperlink" Target="Obj" TargetMode="External" /><Relationship Id="rId14" Type="http://schemas.openxmlformats.org/officeDocument/2006/relationships/hyperlink" Target="Obj" TargetMode="External" /><Relationship Id="rId15" Type="http://schemas.openxmlformats.org/officeDocument/2006/relationships/image" Target="../media/image13.jpeg" /><Relationship Id="rId16" Type="http://schemas.openxmlformats.org/officeDocument/2006/relationships/hyperlink" Target="OutProg" TargetMode="External" /><Relationship Id="rId17" Type="http://schemas.openxmlformats.org/officeDocument/2006/relationships/hyperlink" Target="OutProg" TargetMode="External" /><Relationship Id="rId18" Type="http://schemas.openxmlformats.org/officeDocument/2006/relationships/image" Target="../media/image14.jpeg" /><Relationship Id="rId19" Type="http://schemas.openxmlformats.org/officeDocument/2006/relationships/hyperlink" Target="FinAction" TargetMode="External" /><Relationship Id="rId20" Type="http://schemas.openxmlformats.org/officeDocument/2006/relationships/hyperlink" Target="FinAction" TargetMode="External" /><Relationship Id="rId21" Type="http://schemas.openxmlformats.org/officeDocument/2006/relationships/image" Target="../media/image15.jpeg" /><Relationship Id="rId22" Type="http://schemas.openxmlformats.org/officeDocument/2006/relationships/hyperlink" Target="FinProg" TargetMode="External" /><Relationship Id="rId23" Type="http://schemas.openxmlformats.org/officeDocument/2006/relationships/hyperlink" Target="FinProg" TargetMode="External" /><Relationship Id="rId24" Type="http://schemas.openxmlformats.org/officeDocument/2006/relationships/image" Target="../media/image16.jpeg" /><Relationship Id="rId25" Type="http://schemas.openxmlformats.org/officeDocument/2006/relationships/hyperlink" Target="ActionP" TargetMode="External" /><Relationship Id="rId26" Type="http://schemas.openxmlformats.org/officeDocument/2006/relationships/hyperlink" Target="ActionP" TargetMode="External" /><Relationship Id="rId27" Type="http://schemas.openxmlformats.org/officeDocument/2006/relationships/image" Target="../media/image17.jpeg" /><Relationship Id="rId28" Type="http://schemas.openxmlformats.org/officeDocument/2006/relationships/hyperlink" Target="#Prog" /><Relationship Id="rId29" Type="http://schemas.openxmlformats.org/officeDocument/2006/relationships/hyperlink" Target="#Prog" /><Relationship Id="rId30" Type="http://schemas.openxmlformats.org/officeDocument/2006/relationships/image" Target="../media/image18.jpeg" /><Relationship Id="rId31" Type="http://schemas.openxmlformats.org/officeDocument/2006/relationships/hyperlink" Target="OutAction" TargetMode="External" /><Relationship Id="rId32" Type="http://schemas.openxmlformats.org/officeDocument/2006/relationships/hyperlink" Target="OutAction"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hyperlink" Target="Obj" TargetMode="External" /><Relationship Id="rId14" Type="http://schemas.openxmlformats.org/officeDocument/2006/relationships/hyperlink" Target="Obj" TargetMode="External" /><Relationship Id="rId15" Type="http://schemas.openxmlformats.org/officeDocument/2006/relationships/image" Target="../media/image13.jpeg" /><Relationship Id="rId16" Type="http://schemas.openxmlformats.org/officeDocument/2006/relationships/hyperlink" Target="OutProg" TargetMode="External" /><Relationship Id="rId17" Type="http://schemas.openxmlformats.org/officeDocument/2006/relationships/hyperlink" Target="OutProg" TargetMode="External" /><Relationship Id="rId18" Type="http://schemas.openxmlformats.org/officeDocument/2006/relationships/image" Target="../media/image14.jpeg" /><Relationship Id="rId19" Type="http://schemas.openxmlformats.org/officeDocument/2006/relationships/hyperlink" Target="FinAction" TargetMode="External" /><Relationship Id="rId20" Type="http://schemas.openxmlformats.org/officeDocument/2006/relationships/hyperlink" Target="FinAction" TargetMode="External" /><Relationship Id="rId21" Type="http://schemas.openxmlformats.org/officeDocument/2006/relationships/image" Target="../media/image15.jpeg" /><Relationship Id="rId22" Type="http://schemas.openxmlformats.org/officeDocument/2006/relationships/hyperlink" Target="FinProg" TargetMode="External" /><Relationship Id="rId23" Type="http://schemas.openxmlformats.org/officeDocument/2006/relationships/hyperlink" Target="FinProg" TargetMode="External" /><Relationship Id="rId24" Type="http://schemas.openxmlformats.org/officeDocument/2006/relationships/image" Target="../media/image16.jpeg" /><Relationship Id="rId25" Type="http://schemas.openxmlformats.org/officeDocument/2006/relationships/hyperlink" Target="ActionP" TargetMode="External" /><Relationship Id="rId26" Type="http://schemas.openxmlformats.org/officeDocument/2006/relationships/hyperlink" Target="ActionP" TargetMode="External" /><Relationship Id="rId27" Type="http://schemas.openxmlformats.org/officeDocument/2006/relationships/image" Target="../media/image17.jpeg" /><Relationship Id="rId28" Type="http://schemas.openxmlformats.org/officeDocument/2006/relationships/hyperlink" Target="#Prog" /><Relationship Id="rId29" Type="http://schemas.openxmlformats.org/officeDocument/2006/relationships/hyperlink" Target="#Prog" /><Relationship Id="rId30" Type="http://schemas.openxmlformats.org/officeDocument/2006/relationships/image" Target="../media/image18.jpeg" /><Relationship Id="rId31" Type="http://schemas.openxmlformats.org/officeDocument/2006/relationships/hyperlink" Target="OutAction" TargetMode="External" /><Relationship Id="rId32" Type="http://schemas.openxmlformats.org/officeDocument/2006/relationships/hyperlink" Target="OutAction"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hyperlink" Target="Obj" TargetMode="External" /><Relationship Id="rId14" Type="http://schemas.openxmlformats.org/officeDocument/2006/relationships/hyperlink" Target="Obj" TargetMode="External" /><Relationship Id="rId15" Type="http://schemas.openxmlformats.org/officeDocument/2006/relationships/image" Target="../media/image13.jpeg" /><Relationship Id="rId16" Type="http://schemas.openxmlformats.org/officeDocument/2006/relationships/hyperlink" Target="OutProg" TargetMode="External" /><Relationship Id="rId17" Type="http://schemas.openxmlformats.org/officeDocument/2006/relationships/hyperlink" Target="OutProg" TargetMode="External" /><Relationship Id="rId18" Type="http://schemas.openxmlformats.org/officeDocument/2006/relationships/image" Target="../media/image14.jpeg" /><Relationship Id="rId19" Type="http://schemas.openxmlformats.org/officeDocument/2006/relationships/hyperlink" Target="FinAction" TargetMode="External" /><Relationship Id="rId20" Type="http://schemas.openxmlformats.org/officeDocument/2006/relationships/hyperlink" Target="FinAction" TargetMode="External" /><Relationship Id="rId21" Type="http://schemas.openxmlformats.org/officeDocument/2006/relationships/image" Target="../media/image15.jpeg" /><Relationship Id="rId22" Type="http://schemas.openxmlformats.org/officeDocument/2006/relationships/hyperlink" Target="FinProg" TargetMode="External" /><Relationship Id="rId23" Type="http://schemas.openxmlformats.org/officeDocument/2006/relationships/hyperlink" Target="FinProg" TargetMode="External" /><Relationship Id="rId24" Type="http://schemas.openxmlformats.org/officeDocument/2006/relationships/image" Target="../media/image16.jpeg" /><Relationship Id="rId25" Type="http://schemas.openxmlformats.org/officeDocument/2006/relationships/hyperlink" Target="ActionP" TargetMode="External" /><Relationship Id="rId26" Type="http://schemas.openxmlformats.org/officeDocument/2006/relationships/hyperlink" Target="ActionP" TargetMode="External" /><Relationship Id="rId27" Type="http://schemas.openxmlformats.org/officeDocument/2006/relationships/image" Target="../media/image17.jpeg" /><Relationship Id="rId28" Type="http://schemas.openxmlformats.org/officeDocument/2006/relationships/hyperlink" Target="#Prog" /><Relationship Id="rId29" Type="http://schemas.openxmlformats.org/officeDocument/2006/relationships/hyperlink" Target="#Prog" /><Relationship Id="rId30" Type="http://schemas.openxmlformats.org/officeDocument/2006/relationships/image" Target="../media/image18.jpeg" /><Relationship Id="rId31" Type="http://schemas.openxmlformats.org/officeDocument/2006/relationships/hyperlink" Target="OutAction" TargetMode="External" /><Relationship Id="rId32" Type="http://schemas.openxmlformats.org/officeDocument/2006/relationships/hyperlink" Target="OutAction" TargetMode="External" /><Relationship Id="rId33" Type="http://schemas.openxmlformats.org/officeDocument/2006/relationships/image" Target="../media/image1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4</xdr:col>
      <xdr:colOff>933450</xdr:colOff>
      <xdr:row>0</xdr:row>
      <xdr:rowOff>0</xdr:rowOff>
    </xdr:to>
    <xdr:grpSp>
      <xdr:nvGrpSpPr>
        <xdr:cNvPr id="1" name="Group 135"/>
        <xdr:cNvGrpSpPr>
          <a:grpSpLocks/>
        </xdr:cNvGrpSpPr>
      </xdr:nvGrpSpPr>
      <xdr:grpSpPr>
        <a:xfrm>
          <a:off x="923925" y="0"/>
          <a:ext cx="4762500" cy="0"/>
          <a:chOff x="19" y="110"/>
          <a:chExt cx="954" cy="42"/>
        </a:xfrm>
        <a:solidFill>
          <a:srgbClr val="FFFFFF"/>
        </a:solidFill>
      </xdr:grpSpPr>
      <xdr:pic macro="[0]!Picture50_Click">
        <xdr:nvPicPr>
          <xdr:cNvPr id="2" name="Picture 51" descr="BasicData"/>
          <xdr:cNvPicPr preferRelativeResize="1">
            <a:picLocks noChangeAspect="1"/>
          </xdr:cNvPicPr>
        </xdr:nvPicPr>
        <xdr:blipFill>
          <a:blip r:embed="rId1"/>
          <a:stretch>
            <a:fillRect/>
          </a:stretch>
        </xdr:blipFill>
        <xdr:spPr>
          <a:xfrm>
            <a:off x="76" y="113"/>
            <a:ext cx="79" cy="21"/>
          </a:xfrm>
          <a:prstGeom prst="rect">
            <a:avLst/>
          </a:prstGeom>
          <a:noFill/>
          <a:ln w="9525" cmpd="sng">
            <a:noFill/>
          </a:ln>
        </xdr:spPr>
      </xdr:pic>
      <xdr:pic macro="[0]!Picture51_Click">
        <xdr:nvPicPr>
          <xdr:cNvPr id="3" name="Picture 52" descr="Indicator"/>
          <xdr:cNvPicPr preferRelativeResize="1">
            <a:picLocks noChangeAspect="1"/>
          </xdr:cNvPicPr>
        </xdr:nvPicPr>
        <xdr:blipFill>
          <a:blip r:embed="rId2"/>
          <a:stretch>
            <a:fillRect/>
          </a:stretch>
        </xdr:blipFill>
        <xdr:spPr>
          <a:xfrm>
            <a:off x="160" y="112"/>
            <a:ext cx="94" cy="21"/>
          </a:xfrm>
          <a:prstGeom prst="rect">
            <a:avLst/>
          </a:prstGeom>
          <a:noFill/>
          <a:ln w="9525" cmpd="sng">
            <a:noFill/>
          </a:ln>
        </xdr:spPr>
      </xdr:pic>
      <xdr:pic macro="[0]!Picture53_Click">
        <xdr:nvPicPr>
          <xdr:cNvPr id="4" name="Picture 54" descr="Proj"/>
          <xdr:cNvPicPr preferRelativeResize="1">
            <a:picLocks noChangeAspect="1"/>
          </xdr:cNvPicPr>
        </xdr:nvPicPr>
        <xdr:blipFill>
          <a:blip r:embed="rId3"/>
          <a:stretch>
            <a:fillRect/>
          </a:stretch>
        </xdr:blipFill>
        <xdr:spPr>
          <a:xfrm>
            <a:off x="19" y="112"/>
            <a:ext cx="55" cy="22"/>
          </a:xfrm>
          <a:prstGeom prst="rect">
            <a:avLst/>
          </a:prstGeom>
          <a:noFill/>
          <a:ln w="9525" cmpd="sng">
            <a:noFill/>
          </a:ln>
        </xdr:spPr>
      </xdr:pic>
      <xdr:pic macro="[0]!Picture55_Click">
        <xdr:nvPicPr>
          <xdr:cNvPr id="5" name="Picture 56" descr="CoFin"/>
          <xdr:cNvPicPr preferRelativeResize="1">
            <a:picLocks noChangeAspect="1"/>
          </xdr:cNvPicPr>
        </xdr:nvPicPr>
        <xdr:blipFill>
          <a:blip r:embed="rId4"/>
          <a:stretch>
            <a:fillRect/>
          </a:stretch>
        </xdr:blipFill>
        <xdr:spPr>
          <a:xfrm>
            <a:off x="678" y="110"/>
            <a:ext cx="91" cy="23"/>
          </a:xfrm>
          <a:prstGeom prst="rect">
            <a:avLst/>
          </a:prstGeom>
          <a:noFill/>
          <a:ln w="9525" cmpd="sng">
            <a:noFill/>
          </a:ln>
        </xdr:spPr>
      </xdr:pic>
      <xdr:pic macro="[0]!Picture56_Click">
        <xdr:nvPicPr>
          <xdr:cNvPr id="6" name="Picture 57" descr="Outcome"/>
          <xdr:cNvPicPr preferRelativeResize="1">
            <a:picLocks noChangeAspect="1"/>
          </xdr:cNvPicPr>
        </xdr:nvPicPr>
        <xdr:blipFill>
          <a:blip r:embed="rId5"/>
          <a:stretch>
            <a:fillRect/>
          </a:stretch>
        </xdr:blipFill>
        <xdr:spPr>
          <a:xfrm>
            <a:off x="326" y="111"/>
            <a:ext cx="66" cy="21"/>
          </a:xfrm>
          <a:prstGeom prst="rect">
            <a:avLst/>
          </a:prstGeom>
          <a:noFill/>
          <a:ln w="9525" cmpd="sng">
            <a:noFill/>
          </a:ln>
        </xdr:spPr>
      </xdr:pic>
      <xdr:pic macro="[0]!Picture21_Click">
        <xdr:nvPicPr>
          <xdr:cNvPr id="7" name="Picture 61" descr="Good"/>
          <xdr:cNvPicPr preferRelativeResize="1">
            <a:picLocks noChangeAspect="1"/>
          </xdr:cNvPicPr>
        </xdr:nvPicPr>
        <xdr:blipFill>
          <a:blip r:embed="rId6"/>
          <a:stretch>
            <a:fillRect/>
          </a:stretch>
        </xdr:blipFill>
        <xdr:spPr>
          <a:xfrm>
            <a:off x="875" y="110"/>
            <a:ext cx="98" cy="23"/>
          </a:xfrm>
          <a:prstGeom prst="rect">
            <a:avLst/>
          </a:prstGeom>
          <a:noFill/>
          <a:ln w="9525" cmpd="sng">
            <a:noFill/>
          </a:ln>
        </xdr:spPr>
      </xdr:pic>
      <xdr:pic macro="[0]!Picture61_Click">
        <xdr:nvPicPr>
          <xdr:cNvPr id="8" name="Picture 62" descr="Procur"/>
          <xdr:cNvPicPr preferRelativeResize="1">
            <a:picLocks noChangeAspect="1"/>
          </xdr:cNvPicPr>
        </xdr:nvPicPr>
        <xdr:blipFill>
          <a:blip r:embed="rId7"/>
          <a:stretch>
            <a:fillRect/>
          </a:stretch>
        </xdr:blipFill>
        <xdr:spPr>
          <a:xfrm>
            <a:off x="494" y="111"/>
            <a:ext cx="89" cy="22"/>
          </a:xfrm>
          <a:prstGeom prst="rect">
            <a:avLst/>
          </a:prstGeom>
          <a:noFill/>
          <a:ln w="9525" cmpd="sng">
            <a:noFill/>
          </a:ln>
        </xdr:spPr>
      </xdr:pic>
      <xdr:pic macro="[0]!Picture62_Click">
        <xdr:nvPicPr>
          <xdr:cNvPr id="9" name="Picture 63" descr="Risk"/>
          <xdr:cNvPicPr preferRelativeResize="1">
            <a:picLocks noChangeAspect="1"/>
          </xdr:cNvPicPr>
        </xdr:nvPicPr>
        <xdr:blipFill>
          <a:blip r:embed="rId8"/>
          <a:stretch>
            <a:fillRect/>
          </a:stretch>
        </xdr:blipFill>
        <xdr:spPr>
          <a:xfrm>
            <a:off x="396" y="110"/>
            <a:ext cx="35" cy="23"/>
          </a:xfrm>
          <a:prstGeom prst="rect">
            <a:avLst/>
          </a:prstGeom>
          <a:noFill/>
          <a:ln w="9525" cmpd="sng">
            <a:noFill/>
          </a:ln>
        </xdr:spPr>
      </xdr:pic>
      <xdr:pic macro="[0]!Picture24_Click">
        <xdr:nvPicPr>
          <xdr:cNvPr id="10" name="Picture 64" descr="AddFin"/>
          <xdr:cNvPicPr preferRelativeResize="1">
            <a:picLocks noChangeAspect="1"/>
          </xdr:cNvPicPr>
        </xdr:nvPicPr>
        <xdr:blipFill>
          <a:blip r:embed="rId9"/>
          <a:stretch>
            <a:fillRect/>
          </a:stretch>
        </xdr:blipFill>
        <xdr:spPr>
          <a:xfrm>
            <a:off x="586" y="110"/>
            <a:ext cx="88" cy="23"/>
          </a:xfrm>
          <a:prstGeom prst="rect">
            <a:avLst/>
          </a:prstGeom>
          <a:noFill/>
          <a:ln w="9525" cmpd="sng">
            <a:noFill/>
          </a:ln>
        </xdr:spPr>
      </xdr:pic>
      <xdr:pic macro="[0]!Picture25_Click">
        <xdr:nvPicPr>
          <xdr:cNvPr id="11" name="Picture 65" descr="End"/>
          <xdr:cNvPicPr preferRelativeResize="1">
            <a:picLocks noChangeAspect="1"/>
          </xdr:cNvPicPr>
        </xdr:nvPicPr>
        <xdr:blipFill>
          <a:blip r:embed="rId10"/>
          <a:stretch>
            <a:fillRect/>
          </a:stretch>
        </xdr:blipFill>
        <xdr:spPr>
          <a:xfrm>
            <a:off x="772" y="110"/>
            <a:ext cx="96" cy="23"/>
          </a:xfrm>
          <a:prstGeom prst="rect">
            <a:avLst/>
          </a:prstGeom>
          <a:noFill/>
          <a:ln w="9525" cmpd="sng">
            <a:noFill/>
          </a:ln>
        </xdr:spPr>
      </xdr:pic>
      <xdr:pic macro="[0]!Picture65_Click">
        <xdr:nvPicPr>
          <xdr:cNvPr id="12" name="Picture 66" descr="Finance"/>
          <xdr:cNvPicPr preferRelativeResize="1">
            <a:picLocks noChangeAspect="1"/>
          </xdr:cNvPicPr>
        </xdr:nvPicPr>
        <xdr:blipFill>
          <a:blip r:embed="rId11"/>
          <a:stretch>
            <a:fillRect/>
          </a:stretch>
        </xdr:blipFill>
        <xdr:spPr>
          <a:xfrm>
            <a:off x="433" y="110"/>
            <a:ext cx="59" cy="23"/>
          </a:xfrm>
          <a:prstGeom prst="rect">
            <a:avLst/>
          </a:prstGeom>
          <a:noFill/>
          <a:ln w="9525" cmpd="sng">
            <a:noFill/>
          </a:ln>
        </xdr:spPr>
      </xdr:pic>
      <xdr:pic>
        <xdr:nvPicPr>
          <xdr:cNvPr id="13" name="Picture 123" descr="Obj">
            <a:hlinkClick r:id="rId14"/>
          </xdr:cNvPr>
          <xdr:cNvPicPr preferRelativeResize="1">
            <a:picLocks noChangeAspect="1"/>
          </xdr:cNvPicPr>
        </xdr:nvPicPr>
        <xdr:blipFill>
          <a:blip r:embed="rId12"/>
          <a:stretch>
            <a:fillRect/>
          </a:stretch>
        </xdr:blipFill>
        <xdr:spPr>
          <a:xfrm>
            <a:off x="259" y="115"/>
            <a:ext cx="64" cy="18"/>
          </a:xfrm>
          <a:prstGeom prst="rect">
            <a:avLst/>
          </a:prstGeom>
          <a:noFill/>
          <a:ln w="9525" cmpd="sng">
            <a:noFill/>
          </a:ln>
        </xdr:spPr>
      </xdr:pic>
      <xdr:pic>
        <xdr:nvPicPr>
          <xdr:cNvPr id="14" name="Picture 125" descr="OutProg">
            <a:hlinkClick r:id="rId17"/>
          </xdr:cNvPr>
          <xdr:cNvPicPr preferRelativeResize="1">
            <a:picLocks noChangeAspect="1"/>
          </xdr:cNvPicPr>
        </xdr:nvPicPr>
        <xdr:blipFill>
          <a:blip r:embed="rId15"/>
          <a:stretch>
            <a:fillRect/>
          </a:stretch>
        </xdr:blipFill>
        <xdr:spPr>
          <a:xfrm>
            <a:off x="300" y="134"/>
            <a:ext cx="124" cy="18"/>
          </a:xfrm>
          <a:prstGeom prst="rect">
            <a:avLst/>
          </a:prstGeom>
          <a:noFill/>
          <a:ln w="9525" cmpd="sng">
            <a:noFill/>
          </a:ln>
        </xdr:spPr>
      </xdr:pic>
      <xdr:pic>
        <xdr:nvPicPr>
          <xdr:cNvPr id="15" name="Picture 126" descr="FinAction">
            <a:hlinkClick r:id="rId20"/>
          </xdr:cNvPr>
          <xdr:cNvPicPr preferRelativeResize="1">
            <a:picLocks noChangeAspect="1"/>
          </xdr:cNvPicPr>
        </xdr:nvPicPr>
        <xdr:blipFill>
          <a:blip r:embed="rId18"/>
          <a:stretch>
            <a:fillRect/>
          </a:stretch>
        </xdr:blipFill>
        <xdr:spPr>
          <a:xfrm>
            <a:off x="691" y="133"/>
            <a:ext cx="132" cy="19"/>
          </a:xfrm>
          <a:prstGeom prst="rect">
            <a:avLst/>
          </a:prstGeom>
          <a:noFill/>
          <a:ln w="9525" cmpd="sng">
            <a:noFill/>
          </a:ln>
        </xdr:spPr>
      </xdr:pic>
      <xdr:pic>
        <xdr:nvPicPr>
          <xdr:cNvPr id="16" name="Picture 127" descr="FinProg">
            <a:hlinkClick r:id="rId23"/>
          </xdr:cNvPr>
          <xdr:cNvPicPr preferRelativeResize="1">
            <a:picLocks noChangeAspect="1"/>
          </xdr:cNvPicPr>
        </xdr:nvPicPr>
        <xdr:blipFill>
          <a:blip r:embed="rId21"/>
          <a:stretch>
            <a:fillRect/>
          </a:stretch>
        </xdr:blipFill>
        <xdr:spPr>
          <a:xfrm>
            <a:off x="574" y="135"/>
            <a:ext cx="113" cy="17"/>
          </a:xfrm>
          <a:prstGeom prst="rect">
            <a:avLst/>
          </a:prstGeom>
          <a:noFill/>
          <a:ln w="9525" cmpd="sng">
            <a:noFill/>
          </a:ln>
        </xdr:spPr>
      </xdr:pic>
      <xdr:pic>
        <xdr:nvPicPr>
          <xdr:cNvPr id="17" name="Picture 128" descr="ObjAction">
            <a:hlinkClick r:id="rId26"/>
          </xdr:cNvPr>
          <xdr:cNvPicPr preferRelativeResize="1">
            <a:picLocks noChangeAspect="1"/>
          </xdr:cNvPicPr>
        </xdr:nvPicPr>
        <xdr:blipFill>
          <a:blip r:embed="rId24"/>
          <a:stretch>
            <a:fillRect/>
          </a:stretch>
        </xdr:blipFill>
        <xdr:spPr>
          <a:xfrm>
            <a:off x="150" y="134"/>
            <a:ext cx="143" cy="18"/>
          </a:xfrm>
          <a:prstGeom prst="rect">
            <a:avLst/>
          </a:prstGeom>
          <a:noFill/>
          <a:ln w="9525" cmpd="sng">
            <a:noFill/>
          </a:ln>
        </xdr:spPr>
      </xdr:pic>
      <xdr:pic>
        <xdr:nvPicPr>
          <xdr:cNvPr id="18" name="Picture 129" descr="ObjProg">
            <a:hlinkClick r:id="rId29"/>
          </xdr:cNvPr>
          <xdr:cNvPicPr preferRelativeResize="1">
            <a:picLocks noChangeAspect="1"/>
          </xdr:cNvPicPr>
        </xdr:nvPicPr>
        <xdr:blipFill>
          <a:blip r:embed="rId27"/>
          <a:stretch>
            <a:fillRect/>
          </a:stretch>
        </xdr:blipFill>
        <xdr:spPr>
          <a:xfrm>
            <a:off x="21" y="135"/>
            <a:ext cx="125" cy="17"/>
          </a:xfrm>
          <a:prstGeom prst="rect">
            <a:avLst/>
          </a:prstGeom>
          <a:noFill/>
          <a:ln w="9525" cmpd="sng">
            <a:noFill/>
          </a:ln>
        </xdr:spPr>
      </xdr:pic>
      <xdr:pic>
        <xdr:nvPicPr>
          <xdr:cNvPr id="19" name="Picture 130" descr="OutAction">
            <a:hlinkClick r:id="rId32"/>
          </xdr:cNvPr>
          <xdr:cNvPicPr preferRelativeResize="1">
            <a:picLocks noChangeAspect="1"/>
          </xdr:cNvPicPr>
        </xdr:nvPicPr>
        <xdr:blipFill>
          <a:blip r:embed="rId30"/>
          <a:stretch>
            <a:fillRect/>
          </a:stretch>
        </xdr:blipFill>
        <xdr:spPr>
          <a:xfrm>
            <a:off x="429" y="135"/>
            <a:ext cx="141" cy="17"/>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4</xdr:col>
      <xdr:colOff>2066925</xdr:colOff>
      <xdr:row>6</xdr:row>
      <xdr:rowOff>133350</xdr:rowOff>
    </xdr:to>
    <xdr:grpSp>
      <xdr:nvGrpSpPr>
        <xdr:cNvPr id="1" name="Group 11"/>
        <xdr:cNvGrpSpPr>
          <a:grpSpLocks/>
        </xdr:cNvGrpSpPr>
      </xdr:nvGrpSpPr>
      <xdr:grpSpPr>
        <a:xfrm>
          <a:off x="180975" y="171450"/>
          <a:ext cx="10382250" cy="1104900"/>
          <a:chOff x="19" y="18"/>
          <a:chExt cx="1090" cy="116"/>
        </a:xfrm>
        <a:solidFill>
          <a:srgbClr val="FFFFFF"/>
        </a:solidFill>
      </xdr:grpSpPr>
      <xdr:pic>
        <xdr:nvPicPr>
          <xdr:cNvPr id="2" name="Picture 12"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4"/>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6</xdr:col>
      <xdr:colOff>5172075</xdr:colOff>
      <xdr:row>6</xdr:row>
      <xdr:rowOff>133350</xdr:rowOff>
    </xdr:to>
    <xdr:grpSp>
      <xdr:nvGrpSpPr>
        <xdr:cNvPr id="1" name="Group 24"/>
        <xdr:cNvGrpSpPr>
          <a:grpSpLocks/>
        </xdr:cNvGrpSpPr>
      </xdr:nvGrpSpPr>
      <xdr:grpSpPr>
        <a:xfrm>
          <a:off x="180975" y="171450"/>
          <a:ext cx="10496550" cy="1104900"/>
          <a:chOff x="19" y="18"/>
          <a:chExt cx="1090" cy="116"/>
        </a:xfrm>
        <a:solidFill>
          <a:srgbClr val="FFFFFF"/>
        </a:solidFill>
      </xdr:grpSpPr>
      <xdr:pic>
        <xdr:nvPicPr>
          <xdr:cNvPr id="2" name="Picture 25"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27"/>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5</xdr:col>
      <xdr:colOff>238125</xdr:colOff>
      <xdr:row>6</xdr:row>
      <xdr:rowOff>133350</xdr:rowOff>
    </xdr:to>
    <xdr:grpSp>
      <xdr:nvGrpSpPr>
        <xdr:cNvPr id="1" name="Group 17"/>
        <xdr:cNvGrpSpPr>
          <a:grpSpLocks/>
        </xdr:cNvGrpSpPr>
      </xdr:nvGrpSpPr>
      <xdr:grpSpPr>
        <a:xfrm>
          <a:off x="180975" y="171450"/>
          <a:ext cx="10382250" cy="1104900"/>
          <a:chOff x="19" y="18"/>
          <a:chExt cx="1090" cy="116"/>
        </a:xfrm>
        <a:solidFill>
          <a:srgbClr val="FFFFFF"/>
        </a:solidFill>
      </xdr:grpSpPr>
      <xdr:pic>
        <xdr:nvPicPr>
          <xdr:cNvPr id="2" name="Picture 18"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20"/>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5</xdr:col>
      <xdr:colOff>438150</xdr:colOff>
      <xdr:row>6</xdr:row>
      <xdr:rowOff>133350</xdr:rowOff>
    </xdr:to>
    <xdr:grpSp>
      <xdr:nvGrpSpPr>
        <xdr:cNvPr id="1" name="Group 10"/>
        <xdr:cNvGrpSpPr>
          <a:grpSpLocks/>
        </xdr:cNvGrpSpPr>
      </xdr:nvGrpSpPr>
      <xdr:grpSpPr>
        <a:xfrm>
          <a:off x="180975" y="171450"/>
          <a:ext cx="10382250" cy="1104900"/>
          <a:chOff x="19" y="18"/>
          <a:chExt cx="1090" cy="116"/>
        </a:xfrm>
        <a:solidFill>
          <a:srgbClr val="FFFFFF"/>
        </a:solidFill>
      </xdr:grpSpPr>
      <xdr:pic>
        <xdr:nvPicPr>
          <xdr:cNvPr id="2" name="Picture 11"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3"/>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6</xdr:col>
      <xdr:colOff>5334000</xdr:colOff>
      <xdr:row>6</xdr:row>
      <xdr:rowOff>133350</xdr:rowOff>
    </xdr:to>
    <xdr:grpSp>
      <xdr:nvGrpSpPr>
        <xdr:cNvPr id="1" name="Group 20"/>
        <xdr:cNvGrpSpPr>
          <a:grpSpLocks/>
        </xdr:cNvGrpSpPr>
      </xdr:nvGrpSpPr>
      <xdr:grpSpPr>
        <a:xfrm>
          <a:off x="180975" y="171450"/>
          <a:ext cx="10648950" cy="1104900"/>
          <a:chOff x="19" y="18"/>
          <a:chExt cx="1090" cy="116"/>
        </a:xfrm>
        <a:solidFill>
          <a:srgbClr val="FFFFFF"/>
        </a:solidFill>
      </xdr:grpSpPr>
      <xdr:pic>
        <xdr:nvPicPr>
          <xdr:cNvPr id="2" name="Picture 21"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23"/>
          <xdr:cNvSpPr txBox="1">
            <a:spLocks noChangeArrowheads="1"/>
          </xdr:cNvSpPr>
        </xdr:nvSpPr>
        <xdr:spPr>
          <a:xfrm>
            <a:off x="688" y="41"/>
            <a:ext cx="325"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5</xdr:col>
      <xdr:colOff>123825</xdr:colOff>
      <xdr:row>6</xdr:row>
      <xdr:rowOff>133350</xdr:rowOff>
    </xdr:to>
    <xdr:grpSp>
      <xdr:nvGrpSpPr>
        <xdr:cNvPr id="1" name="Group 14"/>
        <xdr:cNvGrpSpPr>
          <a:grpSpLocks/>
        </xdr:cNvGrpSpPr>
      </xdr:nvGrpSpPr>
      <xdr:grpSpPr>
        <a:xfrm>
          <a:off x="180975" y="171450"/>
          <a:ext cx="10382250" cy="1104900"/>
          <a:chOff x="19" y="18"/>
          <a:chExt cx="1090" cy="116"/>
        </a:xfrm>
        <a:solidFill>
          <a:srgbClr val="FFFFFF"/>
        </a:solidFill>
      </xdr:grpSpPr>
      <xdr:pic>
        <xdr:nvPicPr>
          <xdr:cNvPr id="2" name="Picture 15"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7"/>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5</xdr:col>
      <xdr:colOff>3105150</xdr:colOff>
      <xdr:row>6</xdr:row>
      <xdr:rowOff>133350</xdr:rowOff>
    </xdr:to>
    <xdr:grpSp>
      <xdr:nvGrpSpPr>
        <xdr:cNvPr id="1" name="Group 24"/>
        <xdr:cNvGrpSpPr>
          <a:grpSpLocks/>
        </xdr:cNvGrpSpPr>
      </xdr:nvGrpSpPr>
      <xdr:grpSpPr>
        <a:xfrm>
          <a:off x="180975" y="171450"/>
          <a:ext cx="10382250" cy="1104900"/>
          <a:chOff x="19" y="18"/>
          <a:chExt cx="1090" cy="116"/>
        </a:xfrm>
        <a:solidFill>
          <a:srgbClr val="FFFFFF"/>
        </a:solidFill>
      </xdr:grpSpPr>
      <xdr:pic>
        <xdr:nvPicPr>
          <xdr:cNvPr id="2" name="Picture 25"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27"/>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6</xdr:col>
      <xdr:colOff>1914525</xdr:colOff>
      <xdr:row>6</xdr:row>
      <xdr:rowOff>133350</xdr:rowOff>
    </xdr:to>
    <xdr:grpSp>
      <xdr:nvGrpSpPr>
        <xdr:cNvPr id="1" name="Group 22"/>
        <xdr:cNvGrpSpPr>
          <a:grpSpLocks/>
        </xdr:cNvGrpSpPr>
      </xdr:nvGrpSpPr>
      <xdr:grpSpPr>
        <a:xfrm>
          <a:off x="180975" y="171450"/>
          <a:ext cx="10382250" cy="1104900"/>
          <a:chOff x="19" y="18"/>
          <a:chExt cx="1090" cy="116"/>
        </a:xfrm>
        <a:solidFill>
          <a:srgbClr val="FFFFFF"/>
        </a:solidFill>
      </xdr:grpSpPr>
      <xdr:pic>
        <xdr:nvPicPr>
          <xdr:cNvPr id="2" name="Picture 23"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25"/>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8</xdr:col>
      <xdr:colOff>847725</xdr:colOff>
      <xdr:row>6</xdr:row>
      <xdr:rowOff>133350</xdr:rowOff>
    </xdr:to>
    <xdr:grpSp>
      <xdr:nvGrpSpPr>
        <xdr:cNvPr id="1" name="Group 7"/>
        <xdr:cNvGrpSpPr>
          <a:grpSpLocks/>
        </xdr:cNvGrpSpPr>
      </xdr:nvGrpSpPr>
      <xdr:grpSpPr>
        <a:xfrm>
          <a:off x="180975" y="171450"/>
          <a:ext cx="10382250" cy="1104900"/>
          <a:chOff x="19" y="18"/>
          <a:chExt cx="1090" cy="116"/>
        </a:xfrm>
        <a:solidFill>
          <a:srgbClr val="FFFFFF"/>
        </a:solidFill>
      </xdr:grpSpPr>
      <xdr:pic>
        <xdr:nvPicPr>
          <xdr:cNvPr id="2" name="Picture 8"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0"/>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11</xdr:col>
      <xdr:colOff>504825</xdr:colOff>
      <xdr:row>6</xdr:row>
      <xdr:rowOff>133350</xdr:rowOff>
    </xdr:to>
    <xdr:grpSp>
      <xdr:nvGrpSpPr>
        <xdr:cNvPr id="1" name="Group 10"/>
        <xdr:cNvGrpSpPr>
          <a:grpSpLocks/>
        </xdr:cNvGrpSpPr>
      </xdr:nvGrpSpPr>
      <xdr:grpSpPr>
        <a:xfrm>
          <a:off x="180975" y="171450"/>
          <a:ext cx="10382250" cy="1104900"/>
          <a:chOff x="19" y="18"/>
          <a:chExt cx="1090" cy="116"/>
        </a:xfrm>
        <a:solidFill>
          <a:srgbClr val="FFFFFF"/>
        </a:solidFill>
      </xdr:grpSpPr>
      <xdr:pic>
        <xdr:nvPicPr>
          <xdr:cNvPr id="2" name="Picture 11"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3"/>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4</xdr:col>
      <xdr:colOff>647700</xdr:colOff>
      <xdr:row>0</xdr:row>
      <xdr:rowOff>0</xdr:rowOff>
    </xdr:to>
    <xdr:grpSp>
      <xdr:nvGrpSpPr>
        <xdr:cNvPr id="1" name="Group 135"/>
        <xdr:cNvGrpSpPr>
          <a:grpSpLocks/>
        </xdr:cNvGrpSpPr>
      </xdr:nvGrpSpPr>
      <xdr:grpSpPr>
        <a:xfrm>
          <a:off x="923925" y="0"/>
          <a:ext cx="2562225" cy="0"/>
          <a:chOff x="19" y="110"/>
          <a:chExt cx="954" cy="42"/>
        </a:xfrm>
        <a:solidFill>
          <a:srgbClr val="FFFFFF"/>
        </a:solidFill>
      </xdr:grpSpPr>
      <xdr:pic macro="[0]!Picture50_Click">
        <xdr:nvPicPr>
          <xdr:cNvPr id="2" name="Picture 51" descr="BasicData"/>
          <xdr:cNvPicPr preferRelativeResize="1">
            <a:picLocks noChangeAspect="1"/>
          </xdr:cNvPicPr>
        </xdr:nvPicPr>
        <xdr:blipFill>
          <a:blip r:embed="rId1"/>
          <a:stretch>
            <a:fillRect/>
          </a:stretch>
        </xdr:blipFill>
        <xdr:spPr>
          <a:xfrm>
            <a:off x="76" y="113"/>
            <a:ext cx="79" cy="21"/>
          </a:xfrm>
          <a:prstGeom prst="rect">
            <a:avLst/>
          </a:prstGeom>
          <a:noFill/>
          <a:ln w="9525" cmpd="sng">
            <a:noFill/>
          </a:ln>
        </xdr:spPr>
      </xdr:pic>
      <xdr:pic macro="[0]!Picture51_Click">
        <xdr:nvPicPr>
          <xdr:cNvPr id="3" name="Picture 52" descr="Indicator"/>
          <xdr:cNvPicPr preferRelativeResize="1">
            <a:picLocks noChangeAspect="1"/>
          </xdr:cNvPicPr>
        </xdr:nvPicPr>
        <xdr:blipFill>
          <a:blip r:embed="rId2"/>
          <a:stretch>
            <a:fillRect/>
          </a:stretch>
        </xdr:blipFill>
        <xdr:spPr>
          <a:xfrm>
            <a:off x="160" y="112"/>
            <a:ext cx="94" cy="21"/>
          </a:xfrm>
          <a:prstGeom prst="rect">
            <a:avLst/>
          </a:prstGeom>
          <a:noFill/>
          <a:ln w="9525" cmpd="sng">
            <a:noFill/>
          </a:ln>
        </xdr:spPr>
      </xdr:pic>
      <xdr:pic macro="[0]!Picture53_Click">
        <xdr:nvPicPr>
          <xdr:cNvPr id="4" name="Picture 54" descr="Proj"/>
          <xdr:cNvPicPr preferRelativeResize="1">
            <a:picLocks noChangeAspect="1"/>
          </xdr:cNvPicPr>
        </xdr:nvPicPr>
        <xdr:blipFill>
          <a:blip r:embed="rId3"/>
          <a:stretch>
            <a:fillRect/>
          </a:stretch>
        </xdr:blipFill>
        <xdr:spPr>
          <a:xfrm>
            <a:off x="19" y="112"/>
            <a:ext cx="55" cy="22"/>
          </a:xfrm>
          <a:prstGeom prst="rect">
            <a:avLst/>
          </a:prstGeom>
          <a:noFill/>
          <a:ln w="9525" cmpd="sng">
            <a:noFill/>
          </a:ln>
        </xdr:spPr>
      </xdr:pic>
      <xdr:pic macro="[0]!Picture55_Click">
        <xdr:nvPicPr>
          <xdr:cNvPr id="5" name="Picture 56" descr="CoFin"/>
          <xdr:cNvPicPr preferRelativeResize="1">
            <a:picLocks noChangeAspect="1"/>
          </xdr:cNvPicPr>
        </xdr:nvPicPr>
        <xdr:blipFill>
          <a:blip r:embed="rId4"/>
          <a:stretch>
            <a:fillRect/>
          </a:stretch>
        </xdr:blipFill>
        <xdr:spPr>
          <a:xfrm>
            <a:off x="678" y="110"/>
            <a:ext cx="91" cy="23"/>
          </a:xfrm>
          <a:prstGeom prst="rect">
            <a:avLst/>
          </a:prstGeom>
          <a:noFill/>
          <a:ln w="9525" cmpd="sng">
            <a:noFill/>
          </a:ln>
        </xdr:spPr>
      </xdr:pic>
      <xdr:pic macro="[0]!Picture56_Click">
        <xdr:nvPicPr>
          <xdr:cNvPr id="6" name="Picture 57" descr="Outcome"/>
          <xdr:cNvPicPr preferRelativeResize="1">
            <a:picLocks noChangeAspect="1"/>
          </xdr:cNvPicPr>
        </xdr:nvPicPr>
        <xdr:blipFill>
          <a:blip r:embed="rId5"/>
          <a:stretch>
            <a:fillRect/>
          </a:stretch>
        </xdr:blipFill>
        <xdr:spPr>
          <a:xfrm>
            <a:off x="326" y="111"/>
            <a:ext cx="66" cy="21"/>
          </a:xfrm>
          <a:prstGeom prst="rect">
            <a:avLst/>
          </a:prstGeom>
          <a:noFill/>
          <a:ln w="9525" cmpd="sng">
            <a:noFill/>
          </a:ln>
        </xdr:spPr>
      </xdr:pic>
      <xdr:pic macro="[0]!Picture21_Click">
        <xdr:nvPicPr>
          <xdr:cNvPr id="7" name="Picture 61" descr="Good"/>
          <xdr:cNvPicPr preferRelativeResize="1">
            <a:picLocks noChangeAspect="1"/>
          </xdr:cNvPicPr>
        </xdr:nvPicPr>
        <xdr:blipFill>
          <a:blip r:embed="rId6"/>
          <a:stretch>
            <a:fillRect/>
          </a:stretch>
        </xdr:blipFill>
        <xdr:spPr>
          <a:xfrm>
            <a:off x="875" y="110"/>
            <a:ext cx="98" cy="23"/>
          </a:xfrm>
          <a:prstGeom prst="rect">
            <a:avLst/>
          </a:prstGeom>
          <a:noFill/>
          <a:ln w="9525" cmpd="sng">
            <a:noFill/>
          </a:ln>
        </xdr:spPr>
      </xdr:pic>
      <xdr:pic macro="[0]!Picture61_Click">
        <xdr:nvPicPr>
          <xdr:cNvPr id="8" name="Picture 62" descr="Procur"/>
          <xdr:cNvPicPr preferRelativeResize="1">
            <a:picLocks noChangeAspect="1"/>
          </xdr:cNvPicPr>
        </xdr:nvPicPr>
        <xdr:blipFill>
          <a:blip r:embed="rId7"/>
          <a:stretch>
            <a:fillRect/>
          </a:stretch>
        </xdr:blipFill>
        <xdr:spPr>
          <a:xfrm>
            <a:off x="494" y="111"/>
            <a:ext cx="89" cy="22"/>
          </a:xfrm>
          <a:prstGeom prst="rect">
            <a:avLst/>
          </a:prstGeom>
          <a:noFill/>
          <a:ln w="9525" cmpd="sng">
            <a:noFill/>
          </a:ln>
        </xdr:spPr>
      </xdr:pic>
      <xdr:pic macro="[0]!Picture62_Click">
        <xdr:nvPicPr>
          <xdr:cNvPr id="9" name="Picture 63" descr="Risk"/>
          <xdr:cNvPicPr preferRelativeResize="1">
            <a:picLocks noChangeAspect="1"/>
          </xdr:cNvPicPr>
        </xdr:nvPicPr>
        <xdr:blipFill>
          <a:blip r:embed="rId8"/>
          <a:stretch>
            <a:fillRect/>
          </a:stretch>
        </xdr:blipFill>
        <xdr:spPr>
          <a:xfrm>
            <a:off x="396" y="110"/>
            <a:ext cx="35" cy="23"/>
          </a:xfrm>
          <a:prstGeom prst="rect">
            <a:avLst/>
          </a:prstGeom>
          <a:noFill/>
          <a:ln w="9525" cmpd="sng">
            <a:noFill/>
          </a:ln>
        </xdr:spPr>
      </xdr:pic>
      <xdr:pic macro="[0]!Picture24_Click">
        <xdr:nvPicPr>
          <xdr:cNvPr id="10" name="Picture 64" descr="AddFin"/>
          <xdr:cNvPicPr preferRelativeResize="1">
            <a:picLocks noChangeAspect="1"/>
          </xdr:cNvPicPr>
        </xdr:nvPicPr>
        <xdr:blipFill>
          <a:blip r:embed="rId9"/>
          <a:stretch>
            <a:fillRect/>
          </a:stretch>
        </xdr:blipFill>
        <xdr:spPr>
          <a:xfrm>
            <a:off x="586" y="110"/>
            <a:ext cx="88" cy="23"/>
          </a:xfrm>
          <a:prstGeom prst="rect">
            <a:avLst/>
          </a:prstGeom>
          <a:noFill/>
          <a:ln w="9525" cmpd="sng">
            <a:noFill/>
          </a:ln>
        </xdr:spPr>
      </xdr:pic>
      <xdr:pic macro="[0]!Picture25_Click">
        <xdr:nvPicPr>
          <xdr:cNvPr id="11" name="Picture 65" descr="End"/>
          <xdr:cNvPicPr preferRelativeResize="1">
            <a:picLocks noChangeAspect="1"/>
          </xdr:cNvPicPr>
        </xdr:nvPicPr>
        <xdr:blipFill>
          <a:blip r:embed="rId10"/>
          <a:stretch>
            <a:fillRect/>
          </a:stretch>
        </xdr:blipFill>
        <xdr:spPr>
          <a:xfrm>
            <a:off x="772" y="110"/>
            <a:ext cx="96" cy="23"/>
          </a:xfrm>
          <a:prstGeom prst="rect">
            <a:avLst/>
          </a:prstGeom>
          <a:noFill/>
          <a:ln w="9525" cmpd="sng">
            <a:noFill/>
          </a:ln>
        </xdr:spPr>
      </xdr:pic>
      <xdr:pic macro="[0]!Picture65_Click">
        <xdr:nvPicPr>
          <xdr:cNvPr id="12" name="Picture 66" descr="Finance"/>
          <xdr:cNvPicPr preferRelativeResize="1">
            <a:picLocks noChangeAspect="1"/>
          </xdr:cNvPicPr>
        </xdr:nvPicPr>
        <xdr:blipFill>
          <a:blip r:embed="rId11"/>
          <a:stretch>
            <a:fillRect/>
          </a:stretch>
        </xdr:blipFill>
        <xdr:spPr>
          <a:xfrm>
            <a:off x="433" y="110"/>
            <a:ext cx="59" cy="23"/>
          </a:xfrm>
          <a:prstGeom prst="rect">
            <a:avLst/>
          </a:prstGeom>
          <a:noFill/>
          <a:ln w="9525" cmpd="sng">
            <a:noFill/>
          </a:ln>
        </xdr:spPr>
      </xdr:pic>
      <xdr:pic>
        <xdr:nvPicPr>
          <xdr:cNvPr id="13" name="Picture 123" descr="Obj">
            <a:hlinkClick r:id="rId14"/>
          </xdr:cNvPr>
          <xdr:cNvPicPr preferRelativeResize="1">
            <a:picLocks noChangeAspect="1"/>
          </xdr:cNvPicPr>
        </xdr:nvPicPr>
        <xdr:blipFill>
          <a:blip r:embed="rId12"/>
          <a:stretch>
            <a:fillRect/>
          </a:stretch>
        </xdr:blipFill>
        <xdr:spPr>
          <a:xfrm>
            <a:off x="259" y="115"/>
            <a:ext cx="64" cy="18"/>
          </a:xfrm>
          <a:prstGeom prst="rect">
            <a:avLst/>
          </a:prstGeom>
          <a:noFill/>
          <a:ln w="9525" cmpd="sng">
            <a:noFill/>
          </a:ln>
        </xdr:spPr>
      </xdr:pic>
      <xdr:pic>
        <xdr:nvPicPr>
          <xdr:cNvPr id="14" name="Picture 125" descr="OutProg">
            <a:hlinkClick r:id="rId17"/>
          </xdr:cNvPr>
          <xdr:cNvPicPr preferRelativeResize="1">
            <a:picLocks noChangeAspect="1"/>
          </xdr:cNvPicPr>
        </xdr:nvPicPr>
        <xdr:blipFill>
          <a:blip r:embed="rId15"/>
          <a:stretch>
            <a:fillRect/>
          </a:stretch>
        </xdr:blipFill>
        <xdr:spPr>
          <a:xfrm>
            <a:off x="300" y="134"/>
            <a:ext cx="124" cy="18"/>
          </a:xfrm>
          <a:prstGeom prst="rect">
            <a:avLst/>
          </a:prstGeom>
          <a:noFill/>
          <a:ln w="9525" cmpd="sng">
            <a:noFill/>
          </a:ln>
        </xdr:spPr>
      </xdr:pic>
      <xdr:pic>
        <xdr:nvPicPr>
          <xdr:cNvPr id="15" name="Picture 126" descr="FinAction">
            <a:hlinkClick r:id="rId20"/>
          </xdr:cNvPr>
          <xdr:cNvPicPr preferRelativeResize="1">
            <a:picLocks noChangeAspect="1"/>
          </xdr:cNvPicPr>
        </xdr:nvPicPr>
        <xdr:blipFill>
          <a:blip r:embed="rId18"/>
          <a:stretch>
            <a:fillRect/>
          </a:stretch>
        </xdr:blipFill>
        <xdr:spPr>
          <a:xfrm>
            <a:off x="691" y="133"/>
            <a:ext cx="132" cy="19"/>
          </a:xfrm>
          <a:prstGeom prst="rect">
            <a:avLst/>
          </a:prstGeom>
          <a:noFill/>
          <a:ln w="9525" cmpd="sng">
            <a:noFill/>
          </a:ln>
        </xdr:spPr>
      </xdr:pic>
      <xdr:pic>
        <xdr:nvPicPr>
          <xdr:cNvPr id="16" name="Picture 127" descr="FinProg">
            <a:hlinkClick r:id="rId23"/>
          </xdr:cNvPr>
          <xdr:cNvPicPr preferRelativeResize="1">
            <a:picLocks noChangeAspect="1"/>
          </xdr:cNvPicPr>
        </xdr:nvPicPr>
        <xdr:blipFill>
          <a:blip r:embed="rId21"/>
          <a:stretch>
            <a:fillRect/>
          </a:stretch>
        </xdr:blipFill>
        <xdr:spPr>
          <a:xfrm>
            <a:off x="574" y="135"/>
            <a:ext cx="113" cy="17"/>
          </a:xfrm>
          <a:prstGeom prst="rect">
            <a:avLst/>
          </a:prstGeom>
          <a:noFill/>
          <a:ln w="9525" cmpd="sng">
            <a:noFill/>
          </a:ln>
        </xdr:spPr>
      </xdr:pic>
      <xdr:pic>
        <xdr:nvPicPr>
          <xdr:cNvPr id="17" name="Picture 128" descr="ObjAction">
            <a:hlinkClick r:id="rId26"/>
          </xdr:cNvPr>
          <xdr:cNvPicPr preferRelativeResize="1">
            <a:picLocks noChangeAspect="1"/>
          </xdr:cNvPicPr>
        </xdr:nvPicPr>
        <xdr:blipFill>
          <a:blip r:embed="rId24"/>
          <a:stretch>
            <a:fillRect/>
          </a:stretch>
        </xdr:blipFill>
        <xdr:spPr>
          <a:xfrm>
            <a:off x="150" y="134"/>
            <a:ext cx="143" cy="18"/>
          </a:xfrm>
          <a:prstGeom prst="rect">
            <a:avLst/>
          </a:prstGeom>
          <a:noFill/>
          <a:ln w="9525" cmpd="sng">
            <a:noFill/>
          </a:ln>
        </xdr:spPr>
      </xdr:pic>
      <xdr:pic>
        <xdr:nvPicPr>
          <xdr:cNvPr id="18" name="Picture 129" descr="ObjProg">
            <a:hlinkClick r:id="rId29"/>
          </xdr:cNvPr>
          <xdr:cNvPicPr preferRelativeResize="1">
            <a:picLocks noChangeAspect="1"/>
          </xdr:cNvPicPr>
        </xdr:nvPicPr>
        <xdr:blipFill>
          <a:blip r:embed="rId27"/>
          <a:stretch>
            <a:fillRect/>
          </a:stretch>
        </xdr:blipFill>
        <xdr:spPr>
          <a:xfrm>
            <a:off x="21" y="135"/>
            <a:ext cx="125" cy="17"/>
          </a:xfrm>
          <a:prstGeom prst="rect">
            <a:avLst/>
          </a:prstGeom>
          <a:noFill/>
          <a:ln w="9525" cmpd="sng">
            <a:noFill/>
          </a:ln>
        </xdr:spPr>
      </xdr:pic>
      <xdr:pic>
        <xdr:nvPicPr>
          <xdr:cNvPr id="19" name="Picture 130" descr="OutAction">
            <a:hlinkClick r:id="rId32"/>
          </xdr:cNvPr>
          <xdr:cNvPicPr preferRelativeResize="1">
            <a:picLocks noChangeAspect="1"/>
          </xdr:cNvPicPr>
        </xdr:nvPicPr>
        <xdr:blipFill>
          <a:blip r:embed="rId30"/>
          <a:stretch>
            <a:fillRect/>
          </a:stretch>
        </xdr:blipFill>
        <xdr:spPr>
          <a:xfrm>
            <a:off x="429" y="135"/>
            <a:ext cx="141" cy="17"/>
          </a:xfrm>
          <a:prstGeom prst="rect">
            <a:avLst/>
          </a:prstGeom>
          <a:noFill/>
          <a:ln w="9525" cmpd="sng">
            <a:noFill/>
          </a:ln>
        </xdr:spPr>
      </xdr:pic>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9</xdr:col>
      <xdr:colOff>590550</xdr:colOff>
      <xdr:row>6</xdr:row>
      <xdr:rowOff>133350</xdr:rowOff>
    </xdr:to>
    <xdr:grpSp>
      <xdr:nvGrpSpPr>
        <xdr:cNvPr id="1" name="Group 8"/>
        <xdr:cNvGrpSpPr>
          <a:grpSpLocks/>
        </xdr:cNvGrpSpPr>
      </xdr:nvGrpSpPr>
      <xdr:grpSpPr>
        <a:xfrm>
          <a:off x="180975" y="171450"/>
          <a:ext cx="10382250" cy="1104900"/>
          <a:chOff x="19" y="18"/>
          <a:chExt cx="1090" cy="116"/>
        </a:xfrm>
        <a:solidFill>
          <a:srgbClr val="FFFFFF"/>
        </a:solidFill>
      </xdr:grpSpPr>
      <xdr:pic>
        <xdr:nvPicPr>
          <xdr:cNvPr id="2" name="Picture 9"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1"/>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5</xdr:col>
      <xdr:colOff>581025</xdr:colOff>
      <xdr:row>6</xdr:row>
      <xdr:rowOff>133350</xdr:rowOff>
    </xdr:to>
    <xdr:grpSp>
      <xdr:nvGrpSpPr>
        <xdr:cNvPr id="1" name="Group 10"/>
        <xdr:cNvGrpSpPr>
          <a:grpSpLocks/>
        </xdr:cNvGrpSpPr>
      </xdr:nvGrpSpPr>
      <xdr:grpSpPr>
        <a:xfrm>
          <a:off x="180975" y="171450"/>
          <a:ext cx="10382250" cy="1104900"/>
          <a:chOff x="19" y="18"/>
          <a:chExt cx="1090" cy="116"/>
        </a:xfrm>
        <a:solidFill>
          <a:srgbClr val="FFFFFF"/>
        </a:solidFill>
      </xdr:grpSpPr>
      <xdr:pic>
        <xdr:nvPicPr>
          <xdr:cNvPr id="2" name="Picture 11"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3"/>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7</xdr:col>
      <xdr:colOff>5372100</xdr:colOff>
      <xdr:row>6</xdr:row>
      <xdr:rowOff>133350</xdr:rowOff>
    </xdr:to>
    <xdr:grpSp>
      <xdr:nvGrpSpPr>
        <xdr:cNvPr id="1" name="Group 19"/>
        <xdr:cNvGrpSpPr>
          <a:grpSpLocks/>
        </xdr:cNvGrpSpPr>
      </xdr:nvGrpSpPr>
      <xdr:grpSpPr>
        <a:xfrm>
          <a:off x="180975" y="171450"/>
          <a:ext cx="10382250" cy="1104900"/>
          <a:chOff x="19" y="18"/>
          <a:chExt cx="1090" cy="116"/>
        </a:xfrm>
        <a:solidFill>
          <a:srgbClr val="FFFFFF"/>
        </a:solidFill>
      </xdr:grpSpPr>
      <xdr:pic>
        <xdr:nvPicPr>
          <xdr:cNvPr id="2" name="Picture 20"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22"/>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11</xdr:col>
      <xdr:colOff>228600</xdr:colOff>
      <xdr:row>6</xdr:row>
      <xdr:rowOff>133350</xdr:rowOff>
    </xdr:to>
    <xdr:grpSp>
      <xdr:nvGrpSpPr>
        <xdr:cNvPr id="1" name="Group 13"/>
        <xdr:cNvGrpSpPr>
          <a:grpSpLocks/>
        </xdr:cNvGrpSpPr>
      </xdr:nvGrpSpPr>
      <xdr:grpSpPr>
        <a:xfrm>
          <a:off x="180975" y="171450"/>
          <a:ext cx="10382250" cy="1104900"/>
          <a:chOff x="19" y="18"/>
          <a:chExt cx="1090" cy="116"/>
        </a:xfrm>
        <a:solidFill>
          <a:srgbClr val="FFFFFF"/>
        </a:solidFill>
      </xdr:grpSpPr>
      <xdr:pic>
        <xdr:nvPicPr>
          <xdr:cNvPr id="2" name="Picture 14"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6"/>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4</xdr:col>
      <xdr:colOff>5276850</xdr:colOff>
      <xdr:row>6</xdr:row>
      <xdr:rowOff>133350</xdr:rowOff>
    </xdr:to>
    <xdr:grpSp>
      <xdr:nvGrpSpPr>
        <xdr:cNvPr id="1" name="Group 10"/>
        <xdr:cNvGrpSpPr>
          <a:grpSpLocks/>
        </xdr:cNvGrpSpPr>
      </xdr:nvGrpSpPr>
      <xdr:grpSpPr>
        <a:xfrm>
          <a:off x="180975" y="171450"/>
          <a:ext cx="10382250" cy="1104900"/>
          <a:chOff x="19" y="18"/>
          <a:chExt cx="1090" cy="116"/>
        </a:xfrm>
        <a:solidFill>
          <a:srgbClr val="FFFFFF"/>
        </a:solidFill>
      </xdr:grpSpPr>
      <xdr:pic>
        <xdr:nvPicPr>
          <xdr:cNvPr id="2" name="Picture 11"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13"/>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4</xdr:col>
      <xdr:colOff>457200</xdr:colOff>
      <xdr:row>0</xdr:row>
      <xdr:rowOff>0</xdr:rowOff>
    </xdr:to>
    <xdr:grpSp>
      <xdr:nvGrpSpPr>
        <xdr:cNvPr id="1" name="Group 135"/>
        <xdr:cNvGrpSpPr>
          <a:grpSpLocks/>
        </xdr:cNvGrpSpPr>
      </xdr:nvGrpSpPr>
      <xdr:grpSpPr>
        <a:xfrm>
          <a:off x="923925" y="0"/>
          <a:ext cx="3114675" cy="0"/>
          <a:chOff x="19" y="110"/>
          <a:chExt cx="954" cy="42"/>
        </a:xfrm>
        <a:solidFill>
          <a:srgbClr val="FFFFFF"/>
        </a:solidFill>
      </xdr:grpSpPr>
      <xdr:pic macro="[0]!Picture50_Click">
        <xdr:nvPicPr>
          <xdr:cNvPr id="2" name="Picture 51" descr="BasicData"/>
          <xdr:cNvPicPr preferRelativeResize="1">
            <a:picLocks noChangeAspect="1"/>
          </xdr:cNvPicPr>
        </xdr:nvPicPr>
        <xdr:blipFill>
          <a:blip r:embed="rId1"/>
          <a:stretch>
            <a:fillRect/>
          </a:stretch>
        </xdr:blipFill>
        <xdr:spPr>
          <a:xfrm>
            <a:off x="76" y="113"/>
            <a:ext cx="79" cy="21"/>
          </a:xfrm>
          <a:prstGeom prst="rect">
            <a:avLst/>
          </a:prstGeom>
          <a:noFill/>
          <a:ln w="9525" cmpd="sng">
            <a:noFill/>
          </a:ln>
        </xdr:spPr>
      </xdr:pic>
      <xdr:pic macro="[0]!Picture51_Click">
        <xdr:nvPicPr>
          <xdr:cNvPr id="3" name="Picture 52" descr="Indicator"/>
          <xdr:cNvPicPr preferRelativeResize="1">
            <a:picLocks noChangeAspect="1"/>
          </xdr:cNvPicPr>
        </xdr:nvPicPr>
        <xdr:blipFill>
          <a:blip r:embed="rId2"/>
          <a:stretch>
            <a:fillRect/>
          </a:stretch>
        </xdr:blipFill>
        <xdr:spPr>
          <a:xfrm>
            <a:off x="160" y="112"/>
            <a:ext cx="94" cy="21"/>
          </a:xfrm>
          <a:prstGeom prst="rect">
            <a:avLst/>
          </a:prstGeom>
          <a:noFill/>
          <a:ln w="9525" cmpd="sng">
            <a:noFill/>
          </a:ln>
        </xdr:spPr>
      </xdr:pic>
      <xdr:pic macro="[0]!Picture53_Click">
        <xdr:nvPicPr>
          <xdr:cNvPr id="4" name="Picture 54" descr="Proj"/>
          <xdr:cNvPicPr preferRelativeResize="1">
            <a:picLocks noChangeAspect="1"/>
          </xdr:cNvPicPr>
        </xdr:nvPicPr>
        <xdr:blipFill>
          <a:blip r:embed="rId3"/>
          <a:stretch>
            <a:fillRect/>
          </a:stretch>
        </xdr:blipFill>
        <xdr:spPr>
          <a:xfrm>
            <a:off x="19" y="112"/>
            <a:ext cx="55" cy="22"/>
          </a:xfrm>
          <a:prstGeom prst="rect">
            <a:avLst/>
          </a:prstGeom>
          <a:noFill/>
          <a:ln w="9525" cmpd="sng">
            <a:noFill/>
          </a:ln>
        </xdr:spPr>
      </xdr:pic>
      <xdr:pic macro="[0]!Picture55_Click">
        <xdr:nvPicPr>
          <xdr:cNvPr id="5" name="Picture 56" descr="CoFin"/>
          <xdr:cNvPicPr preferRelativeResize="1">
            <a:picLocks noChangeAspect="1"/>
          </xdr:cNvPicPr>
        </xdr:nvPicPr>
        <xdr:blipFill>
          <a:blip r:embed="rId4"/>
          <a:stretch>
            <a:fillRect/>
          </a:stretch>
        </xdr:blipFill>
        <xdr:spPr>
          <a:xfrm>
            <a:off x="678" y="110"/>
            <a:ext cx="91" cy="23"/>
          </a:xfrm>
          <a:prstGeom prst="rect">
            <a:avLst/>
          </a:prstGeom>
          <a:noFill/>
          <a:ln w="9525" cmpd="sng">
            <a:noFill/>
          </a:ln>
        </xdr:spPr>
      </xdr:pic>
      <xdr:pic macro="[0]!Picture56_Click">
        <xdr:nvPicPr>
          <xdr:cNvPr id="6" name="Picture 57" descr="Outcome"/>
          <xdr:cNvPicPr preferRelativeResize="1">
            <a:picLocks noChangeAspect="1"/>
          </xdr:cNvPicPr>
        </xdr:nvPicPr>
        <xdr:blipFill>
          <a:blip r:embed="rId5"/>
          <a:stretch>
            <a:fillRect/>
          </a:stretch>
        </xdr:blipFill>
        <xdr:spPr>
          <a:xfrm>
            <a:off x="326" y="111"/>
            <a:ext cx="66" cy="21"/>
          </a:xfrm>
          <a:prstGeom prst="rect">
            <a:avLst/>
          </a:prstGeom>
          <a:noFill/>
          <a:ln w="9525" cmpd="sng">
            <a:noFill/>
          </a:ln>
        </xdr:spPr>
      </xdr:pic>
      <xdr:pic macro="[0]!Picture21_Click">
        <xdr:nvPicPr>
          <xdr:cNvPr id="7" name="Picture 61" descr="Good"/>
          <xdr:cNvPicPr preferRelativeResize="1">
            <a:picLocks noChangeAspect="1"/>
          </xdr:cNvPicPr>
        </xdr:nvPicPr>
        <xdr:blipFill>
          <a:blip r:embed="rId6"/>
          <a:stretch>
            <a:fillRect/>
          </a:stretch>
        </xdr:blipFill>
        <xdr:spPr>
          <a:xfrm>
            <a:off x="875" y="110"/>
            <a:ext cx="98" cy="23"/>
          </a:xfrm>
          <a:prstGeom prst="rect">
            <a:avLst/>
          </a:prstGeom>
          <a:noFill/>
          <a:ln w="9525" cmpd="sng">
            <a:noFill/>
          </a:ln>
        </xdr:spPr>
      </xdr:pic>
      <xdr:pic macro="[0]!Picture61_Click">
        <xdr:nvPicPr>
          <xdr:cNvPr id="8" name="Picture 62" descr="Procur"/>
          <xdr:cNvPicPr preferRelativeResize="1">
            <a:picLocks noChangeAspect="1"/>
          </xdr:cNvPicPr>
        </xdr:nvPicPr>
        <xdr:blipFill>
          <a:blip r:embed="rId7"/>
          <a:stretch>
            <a:fillRect/>
          </a:stretch>
        </xdr:blipFill>
        <xdr:spPr>
          <a:xfrm>
            <a:off x="494" y="111"/>
            <a:ext cx="89" cy="22"/>
          </a:xfrm>
          <a:prstGeom prst="rect">
            <a:avLst/>
          </a:prstGeom>
          <a:noFill/>
          <a:ln w="9525" cmpd="sng">
            <a:noFill/>
          </a:ln>
        </xdr:spPr>
      </xdr:pic>
      <xdr:pic macro="[0]!Picture62_Click">
        <xdr:nvPicPr>
          <xdr:cNvPr id="9" name="Picture 63" descr="Risk"/>
          <xdr:cNvPicPr preferRelativeResize="1">
            <a:picLocks noChangeAspect="1"/>
          </xdr:cNvPicPr>
        </xdr:nvPicPr>
        <xdr:blipFill>
          <a:blip r:embed="rId8"/>
          <a:stretch>
            <a:fillRect/>
          </a:stretch>
        </xdr:blipFill>
        <xdr:spPr>
          <a:xfrm>
            <a:off x="396" y="110"/>
            <a:ext cx="35" cy="23"/>
          </a:xfrm>
          <a:prstGeom prst="rect">
            <a:avLst/>
          </a:prstGeom>
          <a:noFill/>
          <a:ln w="9525" cmpd="sng">
            <a:noFill/>
          </a:ln>
        </xdr:spPr>
      </xdr:pic>
      <xdr:pic macro="[0]!Picture24_Click">
        <xdr:nvPicPr>
          <xdr:cNvPr id="10" name="Picture 64" descr="AddFin"/>
          <xdr:cNvPicPr preferRelativeResize="1">
            <a:picLocks noChangeAspect="1"/>
          </xdr:cNvPicPr>
        </xdr:nvPicPr>
        <xdr:blipFill>
          <a:blip r:embed="rId9"/>
          <a:stretch>
            <a:fillRect/>
          </a:stretch>
        </xdr:blipFill>
        <xdr:spPr>
          <a:xfrm>
            <a:off x="586" y="110"/>
            <a:ext cx="88" cy="23"/>
          </a:xfrm>
          <a:prstGeom prst="rect">
            <a:avLst/>
          </a:prstGeom>
          <a:noFill/>
          <a:ln w="9525" cmpd="sng">
            <a:noFill/>
          </a:ln>
        </xdr:spPr>
      </xdr:pic>
      <xdr:pic macro="[0]!Picture25_Click">
        <xdr:nvPicPr>
          <xdr:cNvPr id="11" name="Picture 65" descr="End"/>
          <xdr:cNvPicPr preferRelativeResize="1">
            <a:picLocks noChangeAspect="1"/>
          </xdr:cNvPicPr>
        </xdr:nvPicPr>
        <xdr:blipFill>
          <a:blip r:embed="rId10"/>
          <a:stretch>
            <a:fillRect/>
          </a:stretch>
        </xdr:blipFill>
        <xdr:spPr>
          <a:xfrm>
            <a:off x="772" y="110"/>
            <a:ext cx="96" cy="23"/>
          </a:xfrm>
          <a:prstGeom prst="rect">
            <a:avLst/>
          </a:prstGeom>
          <a:noFill/>
          <a:ln w="9525" cmpd="sng">
            <a:noFill/>
          </a:ln>
        </xdr:spPr>
      </xdr:pic>
      <xdr:pic macro="[0]!Picture65_Click">
        <xdr:nvPicPr>
          <xdr:cNvPr id="12" name="Picture 66" descr="Finance"/>
          <xdr:cNvPicPr preferRelativeResize="1">
            <a:picLocks noChangeAspect="1"/>
          </xdr:cNvPicPr>
        </xdr:nvPicPr>
        <xdr:blipFill>
          <a:blip r:embed="rId11"/>
          <a:stretch>
            <a:fillRect/>
          </a:stretch>
        </xdr:blipFill>
        <xdr:spPr>
          <a:xfrm>
            <a:off x="433" y="110"/>
            <a:ext cx="59" cy="23"/>
          </a:xfrm>
          <a:prstGeom prst="rect">
            <a:avLst/>
          </a:prstGeom>
          <a:noFill/>
          <a:ln w="9525" cmpd="sng">
            <a:noFill/>
          </a:ln>
        </xdr:spPr>
      </xdr:pic>
      <xdr:pic>
        <xdr:nvPicPr>
          <xdr:cNvPr id="13" name="Picture 123" descr="Obj">
            <a:hlinkClick r:id="rId14"/>
          </xdr:cNvPr>
          <xdr:cNvPicPr preferRelativeResize="1">
            <a:picLocks noChangeAspect="1"/>
          </xdr:cNvPicPr>
        </xdr:nvPicPr>
        <xdr:blipFill>
          <a:blip r:embed="rId12"/>
          <a:stretch>
            <a:fillRect/>
          </a:stretch>
        </xdr:blipFill>
        <xdr:spPr>
          <a:xfrm>
            <a:off x="259" y="115"/>
            <a:ext cx="64" cy="18"/>
          </a:xfrm>
          <a:prstGeom prst="rect">
            <a:avLst/>
          </a:prstGeom>
          <a:noFill/>
          <a:ln w="9525" cmpd="sng">
            <a:noFill/>
          </a:ln>
        </xdr:spPr>
      </xdr:pic>
      <xdr:pic>
        <xdr:nvPicPr>
          <xdr:cNvPr id="14" name="Picture 125" descr="OutProg">
            <a:hlinkClick r:id="rId17"/>
          </xdr:cNvPr>
          <xdr:cNvPicPr preferRelativeResize="1">
            <a:picLocks noChangeAspect="1"/>
          </xdr:cNvPicPr>
        </xdr:nvPicPr>
        <xdr:blipFill>
          <a:blip r:embed="rId15"/>
          <a:stretch>
            <a:fillRect/>
          </a:stretch>
        </xdr:blipFill>
        <xdr:spPr>
          <a:xfrm>
            <a:off x="300" y="134"/>
            <a:ext cx="124" cy="18"/>
          </a:xfrm>
          <a:prstGeom prst="rect">
            <a:avLst/>
          </a:prstGeom>
          <a:noFill/>
          <a:ln w="9525" cmpd="sng">
            <a:noFill/>
          </a:ln>
        </xdr:spPr>
      </xdr:pic>
      <xdr:pic>
        <xdr:nvPicPr>
          <xdr:cNvPr id="15" name="Picture 126" descr="FinAction">
            <a:hlinkClick r:id="rId20"/>
          </xdr:cNvPr>
          <xdr:cNvPicPr preferRelativeResize="1">
            <a:picLocks noChangeAspect="1"/>
          </xdr:cNvPicPr>
        </xdr:nvPicPr>
        <xdr:blipFill>
          <a:blip r:embed="rId18"/>
          <a:stretch>
            <a:fillRect/>
          </a:stretch>
        </xdr:blipFill>
        <xdr:spPr>
          <a:xfrm>
            <a:off x="691" y="133"/>
            <a:ext cx="132" cy="19"/>
          </a:xfrm>
          <a:prstGeom prst="rect">
            <a:avLst/>
          </a:prstGeom>
          <a:noFill/>
          <a:ln w="9525" cmpd="sng">
            <a:noFill/>
          </a:ln>
        </xdr:spPr>
      </xdr:pic>
      <xdr:pic>
        <xdr:nvPicPr>
          <xdr:cNvPr id="16" name="Picture 127" descr="FinProg">
            <a:hlinkClick r:id="rId23"/>
          </xdr:cNvPr>
          <xdr:cNvPicPr preferRelativeResize="1">
            <a:picLocks noChangeAspect="1"/>
          </xdr:cNvPicPr>
        </xdr:nvPicPr>
        <xdr:blipFill>
          <a:blip r:embed="rId21"/>
          <a:stretch>
            <a:fillRect/>
          </a:stretch>
        </xdr:blipFill>
        <xdr:spPr>
          <a:xfrm>
            <a:off x="574" y="135"/>
            <a:ext cx="113" cy="17"/>
          </a:xfrm>
          <a:prstGeom prst="rect">
            <a:avLst/>
          </a:prstGeom>
          <a:noFill/>
          <a:ln w="9525" cmpd="sng">
            <a:noFill/>
          </a:ln>
        </xdr:spPr>
      </xdr:pic>
      <xdr:pic>
        <xdr:nvPicPr>
          <xdr:cNvPr id="17" name="Picture 128" descr="ObjAction">
            <a:hlinkClick r:id="rId26"/>
          </xdr:cNvPr>
          <xdr:cNvPicPr preferRelativeResize="1">
            <a:picLocks noChangeAspect="1"/>
          </xdr:cNvPicPr>
        </xdr:nvPicPr>
        <xdr:blipFill>
          <a:blip r:embed="rId24"/>
          <a:stretch>
            <a:fillRect/>
          </a:stretch>
        </xdr:blipFill>
        <xdr:spPr>
          <a:xfrm>
            <a:off x="150" y="134"/>
            <a:ext cx="143" cy="18"/>
          </a:xfrm>
          <a:prstGeom prst="rect">
            <a:avLst/>
          </a:prstGeom>
          <a:noFill/>
          <a:ln w="9525" cmpd="sng">
            <a:noFill/>
          </a:ln>
        </xdr:spPr>
      </xdr:pic>
      <xdr:pic>
        <xdr:nvPicPr>
          <xdr:cNvPr id="18" name="Picture 129" descr="ObjProg">
            <a:hlinkClick r:id="rId29"/>
          </xdr:cNvPr>
          <xdr:cNvPicPr preferRelativeResize="1">
            <a:picLocks noChangeAspect="1"/>
          </xdr:cNvPicPr>
        </xdr:nvPicPr>
        <xdr:blipFill>
          <a:blip r:embed="rId27"/>
          <a:stretch>
            <a:fillRect/>
          </a:stretch>
        </xdr:blipFill>
        <xdr:spPr>
          <a:xfrm>
            <a:off x="21" y="135"/>
            <a:ext cx="125" cy="17"/>
          </a:xfrm>
          <a:prstGeom prst="rect">
            <a:avLst/>
          </a:prstGeom>
          <a:noFill/>
          <a:ln w="9525" cmpd="sng">
            <a:noFill/>
          </a:ln>
        </xdr:spPr>
      </xdr:pic>
      <xdr:pic>
        <xdr:nvPicPr>
          <xdr:cNvPr id="19" name="Picture 130" descr="OutAction">
            <a:hlinkClick r:id="rId32"/>
          </xdr:cNvPr>
          <xdr:cNvPicPr preferRelativeResize="1">
            <a:picLocks noChangeAspect="1"/>
          </xdr:cNvPicPr>
        </xdr:nvPicPr>
        <xdr:blipFill>
          <a:blip r:embed="rId30"/>
          <a:stretch>
            <a:fillRect/>
          </a:stretch>
        </xdr:blipFill>
        <xdr:spPr>
          <a:xfrm>
            <a:off x="429" y="135"/>
            <a:ext cx="141" cy="1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4</xdr:col>
      <xdr:colOff>400050</xdr:colOff>
      <xdr:row>0</xdr:row>
      <xdr:rowOff>0</xdr:rowOff>
    </xdr:to>
    <xdr:grpSp>
      <xdr:nvGrpSpPr>
        <xdr:cNvPr id="1" name="Group 135"/>
        <xdr:cNvGrpSpPr>
          <a:grpSpLocks/>
        </xdr:cNvGrpSpPr>
      </xdr:nvGrpSpPr>
      <xdr:grpSpPr>
        <a:xfrm>
          <a:off x="923925" y="0"/>
          <a:ext cx="2724150" cy="0"/>
          <a:chOff x="19" y="110"/>
          <a:chExt cx="954" cy="42"/>
        </a:xfrm>
        <a:solidFill>
          <a:srgbClr val="FFFFFF"/>
        </a:solidFill>
      </xdr:grpSpPr>
      <xdr:pic macro="[0]!Picture50_Click">
        <xdr:nvPicPr>
          <xdr:cNvPr id="2" name="Picture 51" descr="BasicData"/>
          <xdr:cNvPicPr preferRelativeResize="1">
            <a:picLocks noChangeAspect="1"/>
          </xdr:cNvPicPr>
        </xdr:nvPicPr>
        <xdr:blipFill>
          <a:blip r:embed="rId1"/>
          <a:stretch>
            <a:fillRect/>
          </a:stretch>
        </xdr:blipFill>
        <xdr:spPr>
          <a:xfrm>
            <a:off x="76" y="113"/>
            <a:ext cx="79" cy="21"/>
          </a:xfrm>
          <a:prstGeom prst="rect">
            <a:avLst/>
          </a:prstGeom>
          <a:noFill/>
          <a:ln w="9525" cmpd="sng">
            <a:noFill/>
          </a:ln>
        </xdr:spPr>
      </xdr:pic>
      <xdr:pic macro="[0]!Picture51_Click">
        <xdr:nvPicPr>
          <xdr:cNvPr id="3" name="Picture 52" descr="Indicator"/>
          <xdr:cNvPicPr preferRelativeResize="1">
            <a:picLocks noChangeAspect="1"/>
          </xdr:cNvPicPr>
        </xdr:nvPicPr>
        <xdr:blipFill>
          <a:blip r:embed="rId2"/>
          <a:stretch>
            <a:fillRect/>
          </a:stretch>
        </xdr:blipFill>
        <xdr:spPr>
          <a:xfrm>
            <a:off x="160" y="112"/>
            <a:ext cx="94" cy="21"/>
          </a:xfrm>
          <a:prstGeom prst="rect">
            <a:avLst/>
          </a:prstGeom>
          <a:noFill/>
          <a:ln w="9525" cmpd="sng">
            <a:noFill/>
          </a:ln>
        </xdr:spPr>
      </xdr:pic>
      <xdr:pic macro="[0]!Picture53_Click">
        <xdr:nvPicPr>
          <xdr:cNvPr id="4" name="Picture 54" descr="Proj"/>
          <xdr:cNvPicPr preferRelativeResize="1">
            <a:picLocks noChangeAspect="1"/>
          </xdr:cNvPicPr>
        </xdr:nvPicPr>
        <xdr:blipFill>
          <a:blip r:embed="rId3"/>
          <a:stretch>
            <a:fillRect/>
          </a:stretch>
        </xdr:blipFill>
        <xdr:spPr>
          <a:xfrm>
            <a:off x="19" y="112"/>
            <a:ext cx="55" cy="22"/>
          </a:xfrm>
          <a:prstGeom prst="rect">
            <a:avLst/>
          </a:prstGeom>
          <a:noFill/>
          <a:ln w="9525" cmpd="sng">
            <a:noFill/>
          </a:ln>
        </xdr:spPr>
      </xdr:pic>
      <xdr:pic macro="[0]!Picture55_Click">
        <xdr:nvPicPr>
          <xdr:cNvPr id="5" name="Picture 56" descr="CoFin"/>
          <xdr:cNvPicPr preferRelativeResize="1">
            <a:picLocks noChangeAspect="1"/>
          </xdr:cNvPicPr>
        </xdr:nvPicPr>
        <xdr:blipFill>
          <a:blip r:embed="rId4"/>
          <a:stretch>
            <a:fillRect/>
          </a:stretch>
        </xdr:blipFill>
        <xdr:spPr>
          <a:xfrm>
            <a:off x="678" y="110"/>
            <a:ext cx="91" cy="23"/>
          </a:xfrm>
          <a:prstGeom prst="rect">
            <a:avLst/>
          </a:prstGeom>
          <a:noFill/>
          <a:ln w="9525" cmpd="sng">
            <a:noFill/>
          </a:ln>
        </xdr:spPr>
      </xdr:pic>
      <xdr:pic macro="[0]!Picture56_Click">
        <xdr:nvPicPr>
          <xdr:cNvPr id="6" name="Picture 57" descr="Outcome"/>
          <xdr:cNvPicPr preferRelativeResize="1">
            <a:picLocks noChangeAspect="1"/>
          </xdr:cNvPicPr>
        </xdr:nvPicPr>
        <xdr:blipFill>
          <a:blip r:embed="rId5"/>
          <a:stretch>
            <a:fillRect/>
          </a:stretch>
        </xdr:blipFill>
        <xdr:spPr>
          <a:xfrm>
            <a:off x="326" y="111"/>
            <a:ext cx="66" cy="21"/>
          </a:xfrm>
          <a:prstGeom prst="rect">
            <a:avLst/>
          </a:prstGeom>
          <a:noFill/>
          <a:ln w="9525" cmpd="sng">
            <a:noFill/>
          </a:ln>
        </xdr:spPr>
      </xdr:pic>
      <xdr:pic macro="[0]!Picture21_Click">
        <xdr:nvPicPr>
          <xdr:cNvPr id="7" name="Picture 61" descr="Good"/>
          <xdr:cNvPicPr preferRelativeResize="1">
            <a:picLocks noChangeAspect="1"/>
          </xdr:cNvPicPr>
        </xdr:nvPicPr>
        <xdr:blipFill>
          <a:blip r:embed="rId6"/>
          <a:stretch>
            <a:fillRect/>
          </a:stretch>
        </xdr:blipFill>
        <xdr:spPr>
          <a:xfrm>
            <a:off x="875" y="110"/>
            <a:ext cx="98" cy="23"/>
          </a:xfrm>
          <a:prstGeom prst="rect">
            <a:avLst/>
          </a:prstGeom>
          <a:noFill/>
          <a:ln w="9525" cmpd="sng">
            <a:noFill/>
          </a:ln>
        </xdr:spPr>
      </xdr:pic>
      <xdr:pic macro="[0]!Picture61_Click">
        <xdr:nvPicPr>
          <xdr:cNvPr id="8" name="Picture 62" descr="Procur"/>
          <xdr:cNvPicPr preferRelativeResize="1">
            <a:picLocks noChangeAspect="1"/>
          </xdr:cNvPicPr>
        </xdr:nvPicPr>
        <xdr:blipFill>
          <a:blip r:embed="rId7"/>
          <a:stretch>
            <a:fillRect/>
          </a:stretch>
        </xdr:blipFill>
        <xdr:spPr>
          <a:xfrm>
            <a:off x="494" y="111"/>
            <a:ext cx="89" cy="22"/>
          </a:xfrm>
          <a:prstGeom prst="rect">
            <a:avLst/>
          </a:prstGeom>
          <a:noFill/>
          <a:ln w="9525" cmpd="sng">
            <a:noFill/>
          </a:ln>
        </xdr:spPr>
      </xdr:pic>
      <xdr:pic macro="[0]!Picture62_Click">
        <xdr:nvPicPr>
          <xdr:cNvPr id="9" name="Picture 63" descr="Risk"/>
          <xdr:cNvPicPr preferRelativeResize="1">
            <a:picLocks noChangeAspect="1"/>
          </xdr:cNvPicPr>
        </xdr:nvPicPr>
        <xdr:blipFill>
          <a:blip r:embed="rId8"/>
          <a:stretch>
            <a:fillRect/>
          </a:stretch>
        </xdr:blipFill>
        <xdr:spPr>
          <a:xfrm>
            <a:off x="396" y="110"/>
            <a:ext cx="35" cy="23"/>
          </a:xfrm>
          <a:prstGeom prst="rect">
            <a:avLst/>
          </a:prstGeom>
          <a:noFill/>
          <a:ln w="9525" cmpd="sng">
            <a:noFill/>
          </a:ln>
        </xdr:spPr>
      </xdr:pic>
      <xdr:pic macro="[0]!Picture24_Click">
        <xdr:nvPicPr>
          <xdr:cNvPr id="10" name="Picture 64" descr="AddFin"/>
          <xdr:cNvPicPr preferRelativeResize="1">
            <a:picLocks noChangeAspect="1"/>
          </xdr:cNvPicPr>
        </xdr:nvPicPr>
        <xdr:blipFill>
          <a:blip r:embed="rId9"/>
          <a:stretch>
            <a:fillRect/>
          </a:stretch>
        </xdr:blipFill>
        <xdr:spPr>
          <a:xfrm>
            <a:off x="586" y="110"/>
            <a:ext cx="88" cy="23"/>
          </a:xfrm>
          <a:prstGeom prst="rect">
            <a:avLst/>
          </a:prstGeom>
          <a:noFill/>
          <a:ln w="9525" cmpd="sng">
            <a:noFill/>
          </a:ln>
        </xdr:spPr>
      </xdr:pic>
      <xdr:pic macro="[0]!Picture25_Click">
        <xdr:nvPicPr>
          <xdr:cNvPr id="11" name="Picture 65" descr="End"/>
          <xdr:cNvPicPr preferRelativeResize="1">
            <a:picLocks noChangeAspect="1"/>
          </xdr:cNvPicPr>
        </xdr:nvPicPr>
        <xdr:blipFill>
          <a:blip r:embed="rId10"/>
          <a:stretch>
            <a:fillRect/>
          </a:stretch>
        </xdr:blipFill>
        <xdr:spPr>
          <a:xfrm>
            <a:off x="772" y="110"/>
            <a:ext cx="96" cy="23"/>
          </a:xfrm>
          <a:prstGeom prst="rect">
            <a:avLst/>
          </a:prstGeom>
          <a:noFill/>
          <a:ln w="9525" cmpd="sng">
            <a:noFill/>
          </a:ln>
        </xdr:spPr>
      </xdr:pic>
      <xdr:pic macro="[0]!Picture65_Click">
        <xdr:nvPicPr>
          <xdr:cNvPr id="12" name="Picture 66" descr="Finance"/>
          <xdr:cNvPicPr preferRelativeResize="1">
            <a:picLocks noChangeAspect="1"/>
          </xdr:cNvPicPr>
        </xdr:nvPicPr>
        <xdr:blipFill>
          <a:blip r:embed="rId11"/>
          <a:stretch>
            <a:fillRect/>
          </a:stretch>
        </xdr:blipFill>
        <xdr:spPr>
          <a:xfrm>
            <a:off x="433" y="110"/>
            <a:ext cx="59" cy="23"/>
          </a:xfrm>
          <a:prstGeom prst="rect">
            <a:avLst/>
          </a:prstGeom>
          <a:noFill/>
          <a:ln w="9525" cmpd="sng">
            <a:noFill/>
          </a:ln>
        </xdr:spPr>
      </xdr:pic>
      <xdr:pic>
        <xdr:nvPicPr>
          <xdr:cNvPr id="13" name="Picture 123" descr="Obj">
            <a:hlinkClick r:id="rId14"/>
          </xdr:cNvPr>
          <xdr:cNvPicPr preferRelativeResize="1">
            <a:picLocks noChangeAspect="1"/>
          </xdr:cNvPicPr>
        </xdr:nvPicPr>
        <xdr:blipFill>
          <a:blip r:embed="rId12"/>
          <a:stretch>
            <a:fillRect/>
          </a:stretch>
        </xdr:blipFill>
        <xdr:spPr>
          <a:xfrm>
            <a:off x="259" y="115"/>
            <a:ext cx="64" cy="18"/>
          </a:xfrm>
          <a:prstGeom prst="rect">
            <a:avLst/>
          </a:prstGeom>
          <a:noFill/>
          <a:ln w="9525" cmpd="sng">
            <a:noFill/>
          </a:ln>
        </xdr:spPr>
      </xdr:pic>
      <xdr:pic>
        <xdr:nvPicPr>
          <xdr:cNvPr id="14" name="Picture 125" descr="OutProg">
            <a:hlinkClick r:id="rId17"/>
          </xdr:cNvPr>
          <xdr:cNvPicPr preferRelativeResize="1">
            <a:picLocks noChangeAspect="1"/>
          </xdr:cNvPicPr>
        </xdr:nvPicPr>
        <xdr:blipFill>
          <a:blip r:embed="rId15"/>
          <a:stretch>
            <a:fillRect/>
          </a:stretch>
        </xdr:blipFill>
        <xdr:spPr>
          <a:xfrm>
            <a:off x="300" y="134"/>
            <a:ext cx="124" cy="18"/>
          </a:xfrm>
          <a:prstGeom prst="rect">
            <a:avLst/>
          </a:prstGeom>
          <a:noFill/>
          <a:ln w="9525" cmpd="sng">
            <a:noFill/>
          </a:ln>
        </xdr:spPr>
      </xdr:pic>
      <xdr:pic>
        <xdr:nvPicPr>
          <xdr:cNvPr id="15" name="Picture 126" descr="FinAction">
            <a:hlinkClick r:id="rId20"/>
          </xdr:cNvPr>
          <xdr:cNvPicPr preferRelativeResize="1">
            <a:picLocks noChangeAspect="1"/>
          </xdr:cNvPicPr>
        </xdr:nvPicPr>
        <xdr:blipFill>
          <a:blip r:embed="rId18"/>
          <a:stretch>
            <a:fillRect/>
          </a:stretch>
        </xdr:blipFill>
        <xdr:spPr>
          <a:xfrm>
            <a:off x="691" y="133"/>
            <a:ext cx="132" cy="19"/>
          </a:xfrm>
          <a:prstGeom prst="rect">
            <a:avLst/>
          </a:prstGeom>
          <a:noFill/>
          <a:ln w="9525" cmpd="sng">
            <a:noFill/>
          </a:ln>
        </xdr:spPr>
      </xdr:pic>
      <xdr:pic>
        <xdr:nvPicPr>
          <xdr:cNvPr id="16" name="Picture 127" descr="FinProg">
            <a:hlinkClick r:id="rId23"/>
          </xdr:cNvPr>
          <xdr:cNvPicPr preferRelativeResize="1">
            <a:picLocks noChangeAspect="1"/>
          </xdr:cNvPicPr>
        </xdr:nvPicPr>
        <xdr:blipFill>
          <a:blip r:embed="rId21"/>
          <a:stretch>
            <a:fillRect/>
          </a:stretch>
        </xdr:blipFill>
        <xdr:spPr>
          <a:xfrm>
            <a:off x="574" y="135"/>
            <a:ext cx="113" cy="17"/>
          </a:xfrm>
          <a:prstGeom prst="rect">
            <a:avLst/>
          </a:prstGeom>
          <a:noFill/>
          <a:ln w="9525" cmpd="sng">
            <a:noFill/>
          </a:ln>
        </xdr:spPr>
      </xdr:pic>
      <xdr:pic>
        <xdr:nvPicPr>
          <xdr:cNvPr id="17" name="Picture 128" descr="ObjAction">
            <a:hlinkClick r:id="rId26"/>
          </xdr:cNvPr>
          <xdr:cNvPicPr preferRelativeResize="1">
            <a:picLocks noChangeAspect="1"/>
          </xdr:cNvPicPr>
        </xdr:nvPicPr>
        <xdr:blipFill>
          <a:blip r:embed="rId24"/>
          <a:stretch>
            <a:fillRect/>
          </a:stretch>
        </xdr:blipFill>
        <xdr:spPr>
          <a:xfrm>
            <a:off x="150" y="134"/>
            <a:ext cx="143" cy="18"/>
          </a:xfrm>
          <a:prstGeom prst="rect">
            <a:avLst/>
          </a:prstGeom>
          <a:noFill/>
          <a:ln w="9525" cmpd="sng">
            <a:noFill/>
          </a:ln>
        </xdr:spPr>
      </xdr:pic>
      <xdr:pic>
        <xdr:nvPicPr>
          <xdr:cNvPr id="18" name="Picture 129" descr="ObjProg">
            <a:hlinkClick r:id="rId29"/>
          </xdr:cNvPr>
          <xdr:cNvPicPr preferRelativeResize="1">
            <a:picLocks noChangeAspect="1"/>
          </xdr:cNvPicPr>
        </xdr:nvPicPr>
        <xdr:blipFill>
          <a:blip r:embed="rId27"/>
          <a:stretch>
            <a:fillRect/>
          </a:stretch>
        </xdr:blipFill>
        <xdr:spPr>
          <a:xfrm>
            <a:off x="21" y="135"/>
            <a:ext cx="125" cy="17"/>
          </a:xfrm>
          <a:prstGeom prst="rect">
            <a:avLst/>
          </a:prstGeom>
          <a:noFill/>
          <a:ln w="9525" cmpd="sng">
            <a:noFill/>
          </a:ln>
        </xdr:spPr>
      </xdr:pic>
      <xdr:pic>
        <xdr:nvPicPr>
          <xdr:cNvPr id="19" name="Picture 130" descr="OutAction">
            <a:hlinkClick r:id="rId32"/>
          </xdr:cNvPr>
          <xdr:cNvPicPr preferRelativeResize="1">
            <a:picLocks noChangeAspect="1"/>
          </xdr:cNvPicPr>
        </xdr:nvPicPr>
        <xdr:blipFill>
          <a:blip r:embed="rId30"/>
          <a:stretch>
            <a:fillRect/>
          </a:stretch>
        </xdr:blipFill>
        <xdr:spPr>
          <a:xfrm>
            <a:off x="429" y="135"/>
            <a:ext cx="141" cy="17"/>
          </a:xfrm>
          <a:prstGeom prst="rect">
            <a:avLst/>
          </a:prstGeom>
          <a:noFill/>
          <a:ln w="9525" cmpd="sng">
            <a:noFill/>
          </a:ln>
        </xdr:spPr>
      </xdr:pic>
    </xdr:grpSp>
    <xdr:clientData/>
  </xdr:twoCellAnchor>
  <xdr:twoCellAnchor>
    <xdr:from>
      <xdr:col>6</xdr:col>
      <xdr:colOff>2390775</xdr:colOff>
      <xdr:row>0</xdr:row>
      <xdr:rowOff>180975</xdr:rowOff>
    </xdr:from>
    <xdr:to>
      <xdr:col>7</xdr:col>
      <xdr:colOff>304800</xdr:colOff>
      <xdr:row>7</xdr:row>
      <xdr:rowOff>142875</xdr:rowOff>
    </xdr:to>
    <xdr:pic>
      <xdr:nvPicPr>
        <xdr:cNvPr id="20" name="Picture 4" descr="bundp20mm"/>
        <xdr:cNvPicPr preferRelativeResize="1">
          <a:picLocks noChangeAspect="1"/>
        </xdr:cNvPicPr>
      </xdr:nvPicPr>
      <xdr:blipFill>
        <a:blip r:embed="rId33"/>
        <a:stretch>
          <a:fillRect/>
        </a:stretch>
      </xdr:blipFill>
      <xdr:spPr>
        <a:xfrm>
          <a:off x="6438900" y="180975"/>
          <a:ext cx="638175" cy="1295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4</xdr:col>
      <xdr:colOff>609600</xdr:colOff>
      <xdr:row>6</xdr:row>
      <xdr:rowOff>133350</xdr:rowOff>
    </xdr:to>
    <xdr:grpSp>
      <xdr:nvGrpSpPr>
        <xdr:cNvPr id="1" name="Group 9"/>
        <xdr:cNvGrpSpPr>
          <a:grpSpLocks/>
        </xdr:cNvGrpSpPr>
      </xdr:nvGrpSpPr>
      <xdr:grpSpPr>
        <a:xfrm>
          <a:off x="180975" y="171450"/>
          <a:ext cx="10382250" cy="1104900"/>
          <a:chOff x="19" y="18"/>
          <a:chExt cx="1090" cy="116"/>
        </a:xfrm>
        <a:solidFill>
          <a:srgbClr val="FFFFFF"/>
        </a:solidFill>
      </xdr:grpSpPr>
      <xdr:pic>
        <xdr:nvPicPr>
          <xdr:cNvPr id="2" name="Picture 7"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8"/>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609600</xdr:colOff>
      <xdr:row>6</xdr:row>
      <xdr:rowOff>152400</xdr:rowOff>
    </xdr:to>
    <xdr:grpSp>
      <xdr:nvGrpSpPr>
        <xdr:cNvPr id="1" name="Group 4"/>
        <xdr:cNvGrpSpPr>
          <a:grpSpLocks/>
        </xdr:cNvGrpSpPr>
      </xdr:nvGrpSpPr>
      <xdr:grpSpPr>
        <a:xfrm>
          <a:off x="180975" y="190500"/>
          <a:ext cx="10382250" cy="1104900"/>
          <a:chOff x="19" y="18"/>
          <a:chExt cx="1090" cy="116"/>
        </a:xfrm>
        <a:solidFill>
          <a:srgbClr val="FFFFFF"/>
        </a:solidFill>
      </xdr:grpSpPr>
      <xdr:pic>
        <xdr:nvPicPr>
          <xdr:cNvPr id="2" name="Picture 5"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7"/>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6</xdr:col>
      <xdr:colOff>190500</xdr:colOff>
      <xdr:row>6</xdr:row>
      <xdr:rowOff>161925</xdr:rowOff>
    </xdr:to>
    <xdr:grpSp>
      <xdr:nvGrpSpPr>
        <xdr:cNvPr id="1" name="Group 58"/>
        <xdr:cNvGrpSpPr>
          <a:grpSpLocks/>
        </xdr:cNvGrpSpPr>
      </xdr:nvGrpSpPr>
      <xdr:grpSpPr>
        <a:xfrm>
          <a:off x="190500" y="200025"/>
          <a:ext cx="10582275" cy="1104900"/>
          <a:chOff x="19" y="18"/>
          <a:chExt cx="1090" cy="116"/>
        </a:xfrm>
        <a:solidFill>
          <a:srgbClr val="FFFFFF"/>
        </a:solidFill>
      </xdr:grpSpPr>
      <xdr:pic>
        <xdr:nvPicPr>
          <xdr:cNvPr id="2" name="Picture 59"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61"/>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190500</xdr:colOff>
      <xdr:row>6</xdr:row>
      <xdr:rowOff>152400</xdr:rowOff>
    </xdr:to>
    <xdr:grpSp>
      <xdr:nvGrpSpPr>
        <xdr:cNvPr id="1" name="Group 37"/>
        <xdr:cNvGrpSpPr>
          <a:grpSpLocks/>
        </xdr:cNvGrpSpPr>
      </xdr:nvGrpSpPr>
      <xdr:grpSpPr>
        <a:xfrm>
          <a:off x="180975" y="190500"/>
          <a:ext cx="10382250" cy="1104900"/>
          <a:chOff x="19" y="18"/>
          <a:chExt cx="1090" cy="116"/>
        </a:xfrm>
        <a:solidFill>
          <a:srgbClr val="FFFFFF"/>
        </a:solidFill>
      </xdr:grpSpPr>
      <xdr:pic>
        <xdr:nvPicPr>
          <xdr:cNvPr id="2" name="Picture 38"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40"/>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3</xdr:col>
      <xdr:colOff>752475</xdr:colOff>
      <xdr:row>6</xdr:row>
      <xdr:rowOff>133350</xdr:rowOff>
    </xdr:to>
    <xdr:grpSp>
      <xdr:nvGrpSpPr>
        <xdr:cNvPr id="1" name="Group 19"/>
        <xdr:cNvGrpSpPr>
          <a:grpSpLocks/>
        </xdr:cNvGrpSpPr>
      </xdr:nvGrpSpPr>
      <xdr:grpSpPr>
        <a:xfrm>
          <a:off x="180975" y="171450"/>
          <a:ext cx="10382250" cy="1104900"/>
          <a:chOff x="19" y="18"/>
          <a:chExt cx="1090" cy="116"/>
        </a:xfrm>
        <a:solidFill>
          <a:srgbClr val="FFFFFF"/>
        </a:solidFill>
      </xdr:grpSpPr>
      <xdr:pic>
        <xdr:nvPicPr>
          <xdr:cNvPr id="2" name="Picture 20" descr="UNDP GEF Banner"/>
          <xdr:cNvPicPr preferRelativeResize="1">
            <a:picLocks noChangeAspect="1"/>
          </xdr:cNvPicPr>
        </xdr:nvPicPr>
        <xdr:blipFill>
          <a:blip r:embed="rId1"/>
          <a:stretch>
            <a:fillRect/>
          </a:stretch>
        </xdr:blipFill>
        <xdr:spPr>
          <a:xfrm>
            <a:off x="19" y="18"/>
            <a:ext cx="1090" cy="90"/>
          </a:xfrm>
          <a:prstGeom prst="rect">
            <a:avLst/>
          </a:prstGeom>
          <a:noFill/>
          <a:ln w="9525" cmpd="sng">
            <a:noFill/>
          </a:ln>
        </xdr:spPr>
      </xdr:pic>
      <xdr:pic>
        <xdr:nvPicPr>
          <xdr:cNvPr id="3" name="Picture 3" descr="UNDP Logo.bmp"/>
          <xdr:cNvPicPr preferRelativeResize="1">
            <a:picLocks noChangeAspect="1"/>
          </xdr:cNvPicPr>
        </xdr:nvPicPr>
        <xdr:blipFill>
          <a:blip r:embed="rId2"/>
          <a:stretch>
            <a:fillRect/>
          </a:stretch>
        </xdr:blipFill>
        <xdr:spPr>
          <a:xfrm>
            <a:off x="1042" y="29"/>
            <a:ext cx="57" cy="105"/>
          </a:xfrm>
          <a:prstGeom prst="rect">
            <a:avLst/>
          </a:prstGeom>
          <a:noFill/>
          <a:ln w="9525" cmpd="sng">
            <a:noFill/>
          </a:ln>
        </xdr:spPr>
      </xdr:pic>
      <xdr:sp>
        <xdr:nvSpPr>
          <xdr:cNvPr id="4" name="Text Box 22"/>
          <xdr:cNvSpPr txBox="1">
            <a:spLocks noChangeArrowheads="1"/>
          </xdr:cNvSpPr>
        </xdr:nvSpPr>
        <xdr:spPr>
          <a:xfrm>
            <a:off x="688" y="41"/>
            <a:ext cx="324" cy="44"/>
          </a:xfrm>
          <a:prstGeom prst="rect">
            <a:avLst/>
          </a:prstGeom>
          <a:noFill/>
          <a:ln w="9525" cmpd="sng">
            <a:noFill/>
          </a:ln>
        </xdr:spPr>
        <xdr:txBody>
          <a:bodyPr vertOverflow="clip" wrap="square" lIns="36576" tIns="27432" rIns="36576" bIns="0"/>
          <a:p>
            <a:pPr algn="ctr">
              <a:defRPr/>
            </a:pPr>
            <a:r>
              <a:rPr lang="en-US" cap="none" sz="1200" b="0" i="0" u="none" baseline="0">
                <a:solidFill>
                  <a:srgbClr val="FFFFFF"/>
                </a:solidFill>
                <a:latin typeface="Candara"/>
                <a:ea typeface="Candara"/>
                <a:cs typeface="Candara"/>
              </a:rPr>
              <a:t>2010 Annual Project Review (APR)
</a:t>
            </a:r>
            <a:r>
              <a:rPr lang="en-US" cap="none" sz="1200" b="0" i="0" u="none" baseline="0">
                <a:solidFill>
                  <a:srgbClr val="FFFFFF"/>
                </a:solidFill>
                <a:latin typeface="Candara"/>
                <a:ea typeface="Candara"/>
                <a:cs typeface="Candara"/>
              </a:rPr>
              <a:t>Project Implementation Report (PIR)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unglobalcompact.org/" TargetMode="External" /><Relationship Id="rId2" Type="http://schemas.openxmlformats.org/officeDocument/2006/relationships/drawing" Target="../drawings/drawing22.xml" /><Relationship Id="rId3"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_Sys"/>
  <dimension ref="A1:H140"/>
  <sheetViews>
    <sheetView zoomScalePageLayoutView="0" workbookViewId="0" topLeftCell="A82">
      <selection activeCell="A92" sqref="A92"/>
    </sheetView>
  </sheetViews>
  <sheetFormatPr defaultColWidth="9.140625" defaultRowHeight="15"/>
  <cols>
    <col min="1" max="1" width="12.7109375" style="169" bestFit="1" customWidth="1"/>
    <col min="2" max="2" width="15.140625" style="169" bestFit="1" customWidth="1"/>
    <col min="3" max="3" width="29.421875" style="169" customWidth="1"/>
    <col min="4" max="4" width="14.00390625" style="169" bestFit="1" customWidth="1"/>
    <col min="5" max="5" width="14.00390625" style="169" customWidth="1"/>
    <col min="6" max="6" width="32.28125" style="153" customWidth="1"/>
    <col min="7" max="7" width="18.421875" style="0" customWidth="1"/>
  </cols>
  <sheetData>
    <row r="1" spans="1:8" ht="15">
      <c r="A1" s="149" t="s">
        <v>213</v>
      </c>
      <c r="B1" s="149" t="s">
        <v>214</v>
      </c>
      <c r="C1" s="149" t="s">
        <v>215</v>
      </c>
      <c r="D1" s="149"/>
      <c r="E1" s="149" t="s">
        <v>216</v>
      </c>
      <c r="F1" s="149" t="s">
        <v>217</v>
      </c>
      <c r="G1" s="148" t="s">
        <v>218</v>
      </c>
      <c r="H1" s="148"/>
    </row>
    <row r="2" spans="1:7" ht="15">
      <c r="A2" s="169" t="s">
        <v>219</v>
      </c>
      <c r="B2" s="169" t="s">
        <v>220</v>
      </c>
      <c r="C2" s="169" t="s">
        <v>129</v>
      </c>
      <c r="D2" s="169" t="s">
        <v>221</v>
      </c>
      <c r="E2" s="169" t="s">
        <v>222</v>
      </c>
      <c r="F2" s="170" t="s">
        <v>223</v>
      </c>
      <c r="G2">
        <f aca="true" t="shared" si="0" ref="G2:G65">IF(H2="","",H2)</f>
      </c>
    </row>
    <row r="3" spans="1:7" ht="15">
      <c r="A3" s="169" t="s">
        <v>219</v>
      </c>
      <c r="B3" s="169" t="s">
        <v>224</v>
      </c>
      <c r="C3" s="169" t="s">
        <v>128</v>
      </c>
      <c r="D3" s="169" t="s">
        <v>225</v>
      </c>
      <c r="E3" s="169" t="s">
        <v>222</v>
      </c>
      <c r="F3" s="170" t="s">
        <v>128</v>
      </c>
      <c r="G3">
        <f t="shared" si="0"/>
      </c>
    </row>
    <row r="4" spans="1:7" ht="15">
      <c r="A4" s="169" t="s">
        <v>219</v>
      </c>
      <c r="B4" s="169" t="s">
        <v>226</v>
      </c>
      <c r="C4" s="169" t="s">
        <v>130</v>
      </c>
      <c r="D4" s="169" t="s">
        <v>227</v>
      </c>
      <c r="E4" s="169" t="s">
        <v>228</v>
      </c>
      <c r="F4" s="177" t="s">
        <v>229</v>
      </c>
      <c r="G4">
        <f t="shared" si="0"/>
      </c>
    </row>
    <row r="5" spans="1:7" ht="15">
      <c r="A5" s="169" t="s">
        <v>219</v>
      </c>
      <c r="B5" s="169" t="s">
        <v>230</v>
      </c>
      <c r="C5" s="169" t="s">
        <v>131</v>
      </c>
      <c r="D5" s="169" t="s">
        <v>231</v>
      </c>
      <c r="E5" s="169" t="s">
        <v>222</v>
      </c>
      <c r="F5" s="172" t="s">
        <v>232</v>
      </c>
      <c r="G5">
        <f t="shared" si="0"/>
      </c>
    </row>
    <row r="6" spans="1:7" ht="15">
      <c r="A6" s="169" t="s">
        <v>219</v>
      </c>
      <c r="B6" s="169" t="s">
        <v>233</v>
      </c>
      <c r="C6" s="169" t="s">
        <v>132</v>
      </c>
      <c r="D6" s="169" t="s">
        <v>234</v>
      </c>
      <c r="E6" s="169" t="s">
        <v>222</v>
      </c>
      <c r="F6" s="172" t="s">
        <v>235</v>
      </c>
      <c r="G6">
        <f t="shared" si="0"/>
      </c>
    </row>
    <row r="7" spans="1:7" ht="15">
      <c r="A7" s="169" t="s">
        <v>219</v>
      </c>
      <c r="B7" s="169" t="s">
        <v>236</v>
      </c>
      <c r="C7" s="169" t="s">
        <v>133</v>
      </c>
      <c r="D7" s="169" t="s">
        <v>237</v>
      </c>
      <c r="E7" s="169" t="s">
        <v>238</v>
      </c>
      <c r="F7" s="172" t="s">
        <v>239</v>
      </c>
      <c r="G7">
        <f t="shared" si="0"/>
      </c>
    </row>
    <row r="8" spans="1:7" ht="15">
      <c r="A8" s="169" t="s">
        <v>219</v>
      </c>
      <c r="B8" s="169" t="s">
        <v>240</v>
      </c>
      <c r="C8" s="169" t="s">
        <v>127</v>
      </c>
      <c r="D8" s="169" t="s">
        <v>241</v>
      </c>
      <c r="E8" s="169" t="s">
        <v>238</v>
      </c>
      <c r="F8" s="173" t="s">
        <v>242</v>
      </c>
      <c r="G8">
        <f t="shared" si="0"/>
      </c>
    </row>
    <row r="9" spans="1:7" ht="15">
      <c r="A9" s="169" t="s">
        <v>219</v>
      </c>
      <c r="B9" s="169" t="s">
        <v>240</v>
      </c>
      <c r="C9" s="169" t="s">
        <v>127</v>
      </c>
      <c r="D9" s="169" t="s">
        <v>243</v>
      </c>
      <c r="E9" s="169" t="s">
        <v>238</v>
      </c>
      <c r="G9">
        <f t="shared" si="0"/>
      </c>
    </row>
    <row r="10" spans="1:7" ht="15">
      <c r="A10" s="169" t="s">
        <v>219</v>
      </c>
      <c r="B10" s="169" t="s">
        <v>240</v>
      </c>
      <c r="C10" s="169" t="s">
        <v>127</v>
      </c>
      <c r="D10" s="169" t="s">
        <v>244</v>
      </c>
      <c r="E10" s="169" t="s">
        <v>238</v>
      </c>
      <c r="G10">
        <f t="shared" si="0"/>
      </c>
    </row>
    <row r="11" spans="1:7" ht="15">
      <c r="A11" s="169" t="s">
        <v>219</v>
      </c>
      <c r="B11" s="169" t="s">
        <v>240</v>
      </c>
      <c r="C11" s="169" t="s">
        <v>127</v>
      </c>
      <c r="D11" s="169" t="s">
        <v>245</v>
      </c>
      <c r="E11" s="169" t="s">
        <v>238</v>
      </c>
      <c r="G11">
        <f t="shared" si="0"/>
      </c>
    </row>
    <row r="12" spans="1:7" ht="15">
      <c r="A12" s="169" t="s">
        <v>219</v>
      </c>
      <c r="B12" s="169" t="s">
        <v>240</v>
      </c>
      <c r="C12" s="169" t="s">
        <v>127</v>
      </c>
      <c r="D12" s="169" t="s">
        <v>246</v>
      </c>
      <c r="E12" s="169" t="s">
        <v>238</v>
      </c>
      <c r="G12">
        <f t="shared" si="0"/>
      </c>
    </row>
    <row r="13" spans="1:7" ht="15">
      <c r="A13" s="169" t="s">
        <v>219</v>
      </c>
      <c r="B13" s="169" t="s">
        <v>247</v>
      </c>
      <c r="C13" s="169" t="s">
        <v>390</v>
      </c>
      <c r="D13" s="169" t="s">
        <v>248</v>
      </c>
      <c r="E13" s="169" t="s">
        <v>238</v>
      </c>
      <c r="F13" s="174" t="s">
        <v>249</v>
      </c>
      <c r="G13">
        <f t="shared" si="0"/>
      </c>
    </row>
    <row r="14" spans="1:7" ht="15">
      <c r="A14" s="169" t="s">
        <v>219</v>
      </c>
      <c r="B14" s="169" t="s">
        <v>250</v>
      </c>
      <c r="C14" s="169" t="s">
        <v>728</v>
      </c>
      <c r="D14" s="169" t="s">
        <v>251</v>
      </c>
      <c r="E14" s="169" t="s">
        <v>238</v>
      </c>
      <c r="F14" s="174" t="s">
        <v>252</v>
      </c>
      <c r="G14">
        <f t="shared" si="0"/>
      </c>
    </row>
    <row r="15" spans="1:7" ht="15">
      <c r="A15" s="169" t="s">
        <v>219</v>
      </c>
      <c r="B15" s="169" t="s">
        <v>253</v>
      </c>
      <c r="C15" s="169" t="s">
        <v>729</v>
      </c>
      <c r="D15" s="169" t="s">
        <v>254</v>
      </c>
      <c r="E15" s="169" t="s">
        <v>238</v>
      </c>
      <c r="F15" s="174" t="s">
        <v>255</v>
      </c>
      <c r="G15">
        <f t="shared" si="0"/>
      </c>
    </row>
    <row r="16" spans="1:7" ht="15">
      <c r="A16" s="169" t="s">
        <v>219</v>
      </c>
      <c r="B16" s="169" t="s">
        <v>256</v>
      </c>
      <c r="C16" s="169" t="s">
        <v>305</v>
      </c>
      <c r="D16" s="169" t="s">
        <v>257</v>
      </c>
      <c r="E16" s="169" t="s">
        <v>258</v>
      </c>
      <c r="F16" s="175" t="s">
        <v>305</v>
      </c>
      <c r="G16">
        <f t="shared" si="0"/>
      </c>
    </row>
    <row r="17" spans="1:7" ht="15">
      <c r="A17" s="169" t="s">
        <v>219</v>
      </c>
      <c r="B17" s="169" t="s">
        <v>259</v>
      </c>
      <c r="C17" s="169" t="s">
        <v>181</v>
      </c>
      <c r="D17" s="169" t="s">
        <v>260</v>
      </c>
      <c r="E17" s="169" t="s">
        <v>258</v>
      </c>
      <c r="F17" s="175" t="s">
        <v>261</v>
      </c>
      <c r="G17">
        <f t="shared" si="0"/>
      </c>
    </row>
    <row r="18" spans="1:7" ht="15">
      <c r="A18" s="169" t="s">
        <v>219</v>
      </c>
      <c r="B18" s="169" t="s">
        <v>262</v>
      </c>
      <c r="C18" s="169" t="s">
        <v>306</v>
      </c>
      <c r="D18" s="169" t="s">
        <v>263</v>
      </c>
      <c r="E18" s="169" t="s">
        <v>258</v>
      </c>
      <c r="F18" s="175" t="s">
        <v>306</v>
      </c>
      <c r="G18">
        <f t="shared" si="0"/>
      </c>
    </row>
    <row r="19" spans="1:7" ht="15">
      <c r="A19" s="169" t="s">
        <v>219</v>
      </c>
      <c r="B19" s="169" t="s">
        <v>264</v>
      </c>
      <c r="C19" s="169" t="s">
        <v>1105</v>
      </c>
      <c r="D19" s="169" t="s">
        <v>265</v>
      </c>
      <c r="E19" s="169" t="s">
        <v>258</v>
      </c>
      <c r="F19" s="175" t="s">
        <v>1105</v>
      </c>
      <c r="G19">
        <f t="shared" si="0"/>
      </c>
    </row>
    <row r="20" spans="1:7" ht="15">
      <c r="A20" s="169" t="s">
        <v>219</v>
      </c>
      <c r="B20" s="169" t="s">
        <v>619</v>
      </c>
      <c r="C20" s="169" t="s">
        <v>307</v>
      </c>
      <c r="D20" s="169" t="s">
        <v>620</v>
      </c>
      <c r="E20" s="169" t="s">
        <v>258</v>
      </c>
      <c r="F20" s="175" t="s">
        <v>307</v>
      </c>
      <c r="G20">
        <f t="shared" si="0"/>
      </c>
    </row>
    <row r="21" spans="1:7" ht="15">
      <c r="A21" s="169" t="s">
        <v>219</v>
      </c>
      <c r="B21" s="169" t="s">
        <v>621</v>
      </c>
      <c r="C21" s="169" t="s">
        <v>1</v>
      </c>
      <c r="D21" s="169" t="s">
        <v>622</v>
      </c>
      <c r="E21" s="169" t="s">
        <v>258</v>
      </c>
      <c r="F21" s="175" t="s">
        <v>1</v>
      </c>
      <c r="G21">
        <f t="shared" si="0"/>
      </c>
    </row>
    <row r="22" spans="1:7" ht="15">
      <c r="A22" s="169" t="s">
        <v>219</v>
      </c>
      <c r="B22" s="169" t="s">
        <v>623</v>
      </c>
      <c r="C22" s="169" t="s">
        <v>308</v>
      </c>
      <c r="D22" s="169" t="s">
        <v>624</v>
      </c>
      <c r="E22" s="169" t="s">
        <v>258</v>
      </c>
      <c r="F22" s="175" t="s">
        <v>308</v>
      </c>
      <c r="G22">
        <f t="shared" si="0"/>
      </c>
    </row>
    <row r="23" spans="1:7" ht="15">
      <c r="A23" s="169" t="s">
        <v>219</v>
      </c>
      <c r="B23" s="169" t="s">
        <v>625</v>
      </c>
      <c r="C23" s="169" t="s">
        <v>3</v>
      </c>
      <c r="D23" s="169" t="s">
        <v>626</v>
      </c>
      <c r="E23" s="169" t="s">
        <v>258</v>
      </c>
      <c r="F23" s="175" t="s">
        <v>627</v>
      </c>
      <c r="G23">
        <f t="shared" si="0"/>
      </c>
    </row>
    <row r="24" spans="1:7" ht="15">
      <c r="A24" s="169" t="s">
        <v>219</v>
      </c>
      <c r="B24" s="169" t="s">
        <v>628</v>
      </c>
      <c r="C24" s="169" t="s">
        <v>5</v>
      </c>
      <c r="D24" s="169" t="s">
        <v>629</v>
      </c>
      <c r="E24" s="169" t="s">
        <v>258</v>
      </c>
      <c r="F24" s="175" t="s">
        <v>630</v>
      </c>
      <c r="G24">
        <f t="shared" si="0"/>
      </c>
    </row>
    <row r="25" spans="1:7" ht="15">
      <c r="A25" s="169" t="s">
        <v>219</v>
      </c>
      <c r="B25" s="169" t="s">
        <v>631</v>
      </c>
      <c r="C25" s="169" t="s">
        <v>4</v>
      </c>
      <c r="D25" s="169" t="s">
        <v>632</v>
      </c>
      <c r="E25" s="169" t="s">
        <v>258</v>
      </c>
      <c r="F25" s="175" t="s">
        <v>633</v>
      </c>
      <c r="G25">
        <f t="shared" si="0"/>
      </c>
    </row>
    <row r="26" spans="1:7" ht="15">
      <c r="A26" s="169" t="s">
        <v>219</v>
      </c>
      <c r="B26" s="169" t="s">
        <v>634</v>
      </c>
      <c r="C26" s="169" t="s">
        <v>309</v>
      </c>
      <c r="D26" s="169" t="s">
        <v>635</v>
      </c>
      <c r="E26" s="169" t="s">
        <v>258</v>
      </c>
      <c r="F26" s="175" t="s">
        <v>636</v>
      </c>
      <c r="G26">
        <f t="shared" si="0"/>
      </c>
    </row>
    <row r="27" spans="1:7" ht="15">
      <c r="A27" s="169" t="s">
        <v>219</v>
      </c>
      <c r="B27" s="169" t="s">
        <v>637</v>
      </c>
      <c r="C27" s="169" t="s">
        <v>408</v>
      </c>
      <c r="D27" s="169" t="s">
        <v>638</v>
      </c>
      <c r="E27" s="169" t="s">
        <v>238</v>
      </c>
      <c r="F27" s="175" t="s">
        <v>639</v>
      </c>
      <c r="G27">
        <f t="shared" si="0"/>
      </c>
    </row>
    <row r="28" spans="1:7" ht="15">
      <c r="A28" s="169" t="s">
        <v>219</v>
      </c>
      <c r="B28" s="169" t="s">
        <v>640</v>
      </c>
      <c r="C28" s="169" t="s">
        <v>6</v>
      </c>
      <c r="D28" s="169" t="s">
        <v>641</v>
      </c>
      <c r="E28" s="169" t="s">
        <v>258</v>
      </c>
      <c r="F28" s="175" t="s">
        <v>642</v>
      </c>
      <c r="G28">
        <f t="shared" si="0"/>
      </c>
    </row>
    <row r="29" spans="1:7" ht="15">
      <c r="A29" s="169" t="s">
        <v>219</v>
      </c>
      <c r="B29" s="169" t="s">
        <v>640</v>
      </c>
      <c r="C29" s="169" t="s">
        <v>6</v>
      </c>
      <c r="D29" s="169" t="s">
        <v>643</v>
      </c>
      <c r="E29" s="169" t="s">
        <v>258</v>
      </c>
      <c r="G29">
        <f t="shared" si="0"/>
      </c>
    </row>
    <row r="30" spans="1:7" ht="15">
      <c r="A30" s="169" t="s">
        <v>219</v>
      </c>
      <c r="B30" s="169" t="s">
        <v>640</v>
      </c>
      <c r="C30" s="169" t="s">
        <v>6</v>
      </c>
      <c r="D30" s="169" t="s">
        <v>644</v>
      </c>
      <c r="E30" s="169" t="s">
        <v>258</v>
      </c>
      <c r="G30">
        <f t="shared" si="0"/>
      </c>
    </row>
    <row r="31" spans="1:7" ht="15">
      <c r="A31" s="169" t="s">
        <v>219</v>
      </c>
      <c r="B31" s="169" t="s">
        <v>640</v>
      </c>
      <c r="C31" s="169" t="s">
        <v>6</v>
      </c>
      <c r="D31" s="169" t="s">
        <v>645</v>
      </c>
      <c r="E31" s="169" t="s">
        <v>258</v>
      </c>
      <c r="G31">
        <f t="shared" si="0"/>
      </c>
    </row>
    <row r="32" spans="1:7" ht="15">
      <c r="A32" s="169" t="s">
        <v>219</v>
      </c>
      <c r="B32" s="169" t="s">
        <v>640</v>
      </c>
      <c r="C32" s="169" t="s">
        <v>6</v>
      </c>
      <c r="D32" s="169" t="s">
        <v>646</v>
      </c>
      <c r="E32" s="169" t="s">
        <v>258</v>
      </c>
      <c r="G32">
        <f t="shared" si="0"/>
      </c>
    </row>
    <row r="33" spans="1:7" ht="15">
      <c r="A33" s="169" t="s">
        <v>219</v>
      </c>
      <c r="B33" s="169" t="s">
        <v>647</v>
      </c>
      <c r="C33" s="169" t="s">
        <v>7</v>
      </c>
      <c r="D33" s="169" t="s">
        <v>648</v>
      </c>
      <c r="E33" s="169" t="s">
        <v>258</v>
      </c>
      <c r="F33" s="175" t="s">
        <v>654</v>
      </c>
      <c r="G33">
        <f t="shared" si="0"/>
      </c>
    </row>
    <row r="34" spans="1:7" ht="15">
      <c r="A34" s="169" t="s">
        <v>219</v>
      </c>
      <c r="B34" s="169" t="s">
        <v>655</v>
      </c>
      <c r="C34" s="169" t="s">
        <v>745</v>
      </c>
      <c r="D34" s="169" t="s">
        <v>656</v>
      </c>
      <c r="E34" s="169" t="s">
        <v>238</v>
      </c>
      <c r="F34" s="175" t="s">
        <v>657</v>
      </c>
      <c r="G34">
        <f t="shared" si="0"/>
      </c>
    </row>
    <row r="35" spans="1:7" ht="15">
      <c r="A35" s="169" t="s">
        <v>219</v>
      </c>
      <c r="B35" s="169" t="s">
        <v>658</v>
      </c>
      <c r="C35" s="169" t="s">
        <v>413</v>
      </c>
      <c r="D35" s="169" t="s">
        <v>659</v>
      </c>
      <c r="E35" s="169" t="s">
        <v>258</v>
      </c>
      <c r="F35" s="175" t="s">
        <v>660</v>
      </c>
      <c r="G35">
        <f t="shared" si="0"/>
      </c>
    </row>
    <row r="36" spans="1:7" ht="15">
      <c r="A36" s="169" t="s">
        <v>219</v>
      </c>
      <c r="B36" s="169" t="s">
        <v>661</v>
      </c>
      <c r="C36" s="169" t="s">
        <v>8</v>
      </c>
      <c r="D36" s="169" t="s">
        <v>662</v>
      </c>
      <c r="E36" s="169" t="s">
        <v>258</v>
      </c>
      <c r="F36" s="175" t="s">
        <v>412</v>
      </c>
      <c r="G36">
        <f t="shared" si="0"/>
      </c>
    </row>
    <row r="37" spans="1:7" ht="15">
      <c r="A37" s="169" t="s">
        <v>219</v>
      </c>
      <c r="B37" s="169" t="s">
        <v>663</v>
      </c>
      <c r="C37" s="169" t="s">
        <v>612</v>
      </c>
      <c r="D37" s="169" t="s">
        <v>664</v>
      </c>
      <c r="E37" s="169" t="s">
        <v>238</v>
      </c>
      <c r="F37" s="175" t="s">
        <v>665</v>
      </c>
      <c r="G37">
        <f t="shared" si="0"/>
      </c>
    </row>
    <row r="38" spans="1:7" ht="15">
      <c r="A38" s="169" t="s">
        <v>219</v>
      </c>
      <c r="B38" s="169" t="s">
        <v>666</v>
      </c>
      <c r="C38" s="169" t="s">
        <v>412</v>
      </c>
      <c r="D38" s="169" t="s">
        <v>765</v>
      </c>
      <c r="E38" s="169" t="s">
        <v>258</v>
      </c>
      <c r="F38" s="175" t="str">
        <f>LEFT(C38,25)</f>
        <v>Planned date of Final Eva</v>
      </c>
      <c r="G38">
        <f t="shared" si="0"/>
      </c>
    </row>
    <row r="39" spans="1:7" ht="15">
      <c r="A39" s="169" t="s">
        <v>219</v>
      </c>
      <c r="B39" s="169" t="s">
        <v>766</v>
      </c>
      <c r="C39" s="169" t="s">
        <v>44</v>
      </c>
      <c r="D39" s="169" t="s">
        <v>767</v>
      </c>
      <c r="E39" s="169" t="s">
        <v>238</v>
      </c>
      <c r="F39" s="175" t="str">
        <f aca="true" t="shared" si="1" ref="F39:F70">LEFT(C39,25)</f>
        <v>Overall Rating of the pro</v>
      </c>
      <c r="G39">
        <f t="shared" si="0"/>
      </c>
    </row>
    <row r="40" spans="1:7" ht="15">
      <c r="A40" s="169" t="s">
        <v>219</v>
      </c>
      <c r="B40" s="169" t="s">
        <v>768</v>
      </c>
      <c r="C40" s="169" t="s">
        <v>416</v>
      </c>
      <c r="D40" s="169" t="s">
        <v>769</v>
      </c>
      <c r="E40" s="169" t="s">
        <v>222</v>
      </c>
      <c r="F40" s="172" t="str">
        <f t="shared" si="1"/>
        <v>List documents/ reports/ </v>
      </c>
      <c r="G40">
        <f t="shared" si="0"/>
      </c>
    </row>
    <row r="41" spans="1:7" ht="15">
      <c r="A41" s="169" t="s">
        <v>219</v>
      </c>
      <c r="B41" s="169" t="s">
        <v>770</v>
      </c>
      <c r="C41" s="169" t="s">
        <v>417</v>
      </c>
      <c r="D41" s="169" t="s">
        <v>771</v>
      </c>
      <c r="E41" s="169" t="s">
        <v>222</v>
      </c>
      <c r="F41" s="172" t="str">
        <f t="shared" si="1"/>
        <v>List the Website address </v>
      </c>
      <c r="G41">
        <f t="shared" si="0"/>
      </c>
    </row>
    <row r="42" spans="1:7" ht="15">
      <c r="A42" s="169" t="s">
        <v>219</v>
      </c>
      <c r="B42" s="169" t="s">
        <v>772</v>
      </c>
      <c r="C42" s="169" t="s">
        <v>419</v>
      </c>
      <c r="D42" s="169" t="s">
        <v>773</v>
      </c>
      <c r="E42" s="169" t="s">
        <v>222</v>
      </c>
      <c r="F42" s="172" t="str">
        <f t="shared" si="1"/>
        <v>Name: </v>
      </c>
      <c r="G42">
        <f t="shared" si="0"/>
      </c>
    </row>
    <row r="43" spans="1:7" ht="15">
      <c r="A43" s="169" t="s">
        <v>219</v>
      </c>
      <c r="B43" s="169" t="s">
        <v>774</v>
      </c>
      <c r="C43" s="169" t="s">
        <v>420</v>
      </c>
      <c r="D43" s="169" t="s">
        <v>775</v>
      </c>
      <c r="E43" s="169" t="s">
        <v>222</v>
      </c>
      <c r="F43" s="172" t="str">
        <f t="shared" si="1"/>
        <v>Email: </v>
      </c>
      <c r="G43">
        <f t="shared" si="0"/>
      </c>
    </row>
    <row r="44" spans="1:7" ht="15">
      <c r="A44" s="169" t="s">
        <v>219</v>
      </c>
      <c r="B44" s="169" t="s">
        <v>776</v>
      </c>
      <c r="C44" s="169" t="s">
        <v>9</v>
      </c>
      <c r="D44" s="169" t="s">
        <v>777</v>
      </c>
      <c r="E44" s="169" t="s">
        <v>258</v>
      </c>
      <c r="F44" s="172" t="str">
        <f t="shared" si="1"/>
        <v>Date: </v>
      </c>
      <c r="G44">
        <f t="shared" si="0"/>
      </c>
    </row>
    <row r="45" spans="1:7" ht="15">
      <c r="A45" s="169" t="s">
        <v>219</v>
      </c>
      <c r="B45" s="169" t="s">
        <v>778</v>
      </c>
      <c r="C45" s="169" t="s">
        <v>419</v>
      </c>
      <c r="D45" s="169" t="s">
        <v>779</v>
      </c>
      <c r="E45" s="169" t="s">
        <v>222</v>
      </c>
      <c r="F45" s="172" t="str">
        <f t="shared" si="1"/>
        <v>Name: </v>
      </c>
      <c r="G45">
        <f t="shared" si="0"/>
      </c>
    </row>
    <row r="46" spans="1:7" ht="15">
      <c r="A46" s="169" t="s">
        <v>219</v>
      </c>
      <c r="B46" s="169" t="s">
        <v>780</v>
      </c>
      <c r="C46" s="169" t="s">
        <v>420</v>
      </c>
      <c r="D46" s="169" t="s">
        <v>781</v>
      </c>
      <c r="E46" s="169" t="s">
        <v>222</v>
      </c>
      <c r="F46" s="172" t="str">
        <f t="shared" si="1"/>
        <v>Email: </v>
      </c>
      <c r="G46">
        <f t="shared" si="0"/>
      </c>
    </row>
    <row r="47" spans="1:7" ht="15">
      <c r="A47" s="169" t="s">
        <v>219</v>
      </c>
      <c r="B47" s="169" t="s">
        <v>782</v>
      </c>
      <c r="C47" s="169" t="s">
        <v>9</v>
      </c>
      <c r="D47" s="169" t="s">
        <v>783</v>
      </c>
      <c r="E47" s="169" t="s">
        <v>258</v>
      </c>
      <c r="F47" s="172" t="str">
        <f t="shared" si="1"/>
        <v>Date: </v>
      </c>
      <c r="G47">
        <f t="shared" si="0"/>
      </c>
    </row>
    <row r="48" spans="1:7" ht="15">
      <c r="A48" s="169" t="s">
        <v>219</v>
      </c>
      <c r="B48" s="169" t="s">
        <v>784</v>
      </c>
      <c r="C48" s="169" t="s">
        <v>419</v>
      </c>
      <c r="D48" s="169" t="s">
        <v>785</v>
      </c>
      <c r="E48" s="169" t="s">
        <v>222</v>
      </c>
      <c r="F48" s="172" t="str">
        <f t="shared" si="1"/>
        <v>Name: </v>
      </c>
      <c r="G48">
        <f t="shared" si="0"/>
      </c>
    </row>
    <row r="49" spans="1:7" ht="15">
      <c r="A49" s="169" t="s">
        <v>219</v>
      </c>
      <c r="B49" s="169" t="s">
        <v>786</v>
      </c>
      <c r="C49" s="169" t="s">
        <v>420</v>
      </c>
      <c r="D49" s="169" t="s">
        <v>787</v>
      </c>
      <c r="E49" s="169" t="s">
        <v>222</v>
      </c>
      <c r="F49" s="172" t="str">
        <f t="shared" si="1"/>
        <v>Email: </v>
      </c>
      <c r="G49">
        <f t="shared" si="0"/>
      </c>
    </row>
    <row r="50" spans="1:7" ht="15">
      <c r="A50" s="169" t="s">
        <v>219</v>
      </c>
      <c r="B50" s="169" t="s">
        <v>788</v>
      </c>
      <c r="C50" s="169" t="s">
        <v>9</v>
      </c>
      <c r="D50" s="169" t="s">
        <v>789</v>
      </c>
      <c r="E50" s="169" t="s">
        <v>258</v>
      </c>
      <c r="F50" s="172" t="str">
        <f t="shared" si="1"/>
        <v>Date: </v>
      </c>
      <c r="G50">
        <f t="shared" si="0"/>
      </c>
    </row>
    <row r="51" spans="1:7" ht="15">
      <c r="A51" s="169" t="s">
        <v>529</v>
      </c>
      <c r="B51" s="169" t="s">
        <v>790</v>
      </c>
      <c r="C51" s="169" t="s">
        <v>425</v>
      </c>
      <c r="D51" s="169" t="s">
        <v>791</v>
      </c>
      <c r="E51" s="169" t="s">
        <v>258</v>
      </c>
      <c r="F51" s="176" t="str">
        <f t="shared" si="1"/>
        <v>Revised Project Closing D</v>
      </c>
      <c r="G51">
        <f t="shared" si="0"/>
      </c>
    </row>
    <row r="52" spans="1:7" ht="15">
      <c r="A52" s="169" t="s">
        <v>529</v>
      </c>
      <c r="B52" s="169" t="s">
        <v>792</v>
      </c>
      <c r="C52" s="169" t="s">
        <v>613</v>
      </c>
      <c r="D52" s="169" t="s">
        <v>793</v>
      </c>
      <c r="E52" s="169" t="s">
        <v>228</v>
      </c>
      <c r="F52" s="176" t="str">
        <f t="shared" si="1"/>
        <v>Total GEF disbursement as</v>
      </c>
      <c r="G52">
        <f t="shared" si="0"/>
      </c>
    </row>
    <row r="53" spans="1:7" ht="15">
      <c r="A53" s="169" t="s">
        <v>529</v>
      </c>
      <c r="B53" s="169" t="s">
        <v>794</v>
      </c>
      <c r="C53" s="169" t="s">
        <v>424</v>
      </c>
      <c r="D53" s="169" t="s">
        <v>795</v>
      </c>
      <c r="E53" s="169" t="s">
        <v>228</v>
      </c>
      <c r="F53" s="176" t="str">
        <f t="shared" si="1"/>
        <v>Number of critical risks:</v>
      </c>
      <c r="G53">
        <f t="shared" si="0"/>
      </c>
    </row>
    <row r="54" spans="1:7" ht="15">
      <c r="A54" s="169" t="s">
        <v>529</v>
      </c>
      <c r="B54" s="169" t="s">
        <v>796</v>
      </c>
      <c r="C54" s="169" t="s">
        <v>590</v>
      </c>
      <c r="D54" s="169" t="s">
        <v>797</v>
      </c>
      <c r="E54" s="169" t="s">
        <v>238</v>
      </c>
      <c r="F54" s="176" t="str">
        <f t="shared" si="1"/>
        <v>Overall Rating of project</v>
      </c>
      <c r="G54">
        <f t="shared" si="0"/>
      </c>
    </row>
    <row r="55" spans="1:7" ht="15">
      <c r="A55" s="169" t="s">
        <v>529</v>
      </c>
      <c r="B55" s="169" t="s">
        <v>798</v>
      </c>
      <c r="C55" s="169" t="s">
        <v>421</v>
      </c>
      <c r="D55" s="169" t="s">
        <v>226</v>
      </c>
      <c r="E55" s="169" t="s">
        <v>238</v>
      </c>
      <c r="F55" s="176" t="str">
        <f t="shared" si="1"/>
        <v>Overall Rating of project</v>
      </c>
      <c r="G55">
        <f t="shared" si="0"/>
      </c>
    </row>
    <row r="56" spans="1:7" ht="15">
      <c r="A56" s="169" t="s">
        <v>529</v>
      </c>
      <c r="B56" s="169" t="s">
        <v>799</v>
      </c>
      <c r="C56" s="169" t="s">
        <v>422</v>
      </c>
      <c r="D56" s="169" t="s">
        <v>230</v>
      </c>
      <c r="E56" s="169" t="s">
        <v>238</v>
      </c>
      <c r="F56" s="176" t="str">
        <f t="shared" si="1"/>
        <v>Overall risk rating: </v>
      </c>
      <c r="G56">
        <f t="shared" si="0"/>
      </c>
    </row>
    <row r="57" spans="1:7" ht="15">
      <c r="A57" s="169" t="s">
        <v>529</v>
      </c>
      <c r="B57" s="169" t="s">
        <v>800</v>
      </c>
      <c r="C57" s="169" t="s">
        <v>423</v>
      </c>
      <c r="D57" s="169" t="s">
        <v>233</v>
      </c>
      <c r="E57" s="169" t="s">
        <v>238</v>
      </c>
      <c r="F57" s="176" t="str">
        <f t="shared" si="1"/>
        <v>Has the project strategy </v>
      </c>
      <c r="G57">
        <f t="shared" si="0"/>
      </c>
    </row>
    <row r="58" spans="1:7" ht="15">
      <c r="A58" s="169" t="s">
        <v>529</v>
      </c>
      <c r="B58" s="169" t="s">
        <v>801</v>
      </c>
      <c r="C58" s="169" t="s">
        <v>266</v>
      </c>
      <c r="D58" s="169" t="s">
        <v>802</v>
      </c>
      <c r="E58" s="169" t="s">
        <v>238</v>
      </c>
      <c r="F58" s="176" t="str">
        <f t="shared" si="1"/>
        <v>Should we publish or othe</v>
      </c>
      <c r="G58">
        <f t="shared" si="0"/>
      </c>
    </row>
    <row r="59" spans="1:7" ht="15">
      <c r="A59" s="169" t="s">
        <v>529</v>
      </c>
      <c r="B59" s="169" t="s">
        <v>803</v>
      </c>
      <c r="C59" s="169" t="s">
        <v>1016</v>
      </c>
      <c r="D59" s="169" t="s">
        <v>804</v>
      </c>
      <c r="E59" s="169" t="s">
        <v>238</v>
      </c>
      <c r="F59" s="176" t="str">
        <f t="shared" si="1"/>
        <v>Has this project signific</v>
      </c>
      <c r="G59">
        <f t="shared" si="0"/>
      </c>
    </row>
    <row r="60" spans="1:7" ht="15">
      <c r="A60" s="169" t="s">
        <v>529</v>
      </c>
      <c r="B60" s="169" t="s">
        <v>805</v>
      </c>
      <c r="C60" s="169" t="s">
        <v>1015</v>
      </c>
      <c r="D60" s="169" t="s">
        <v>806</v>
      </c>
      <c r="E60" s="169" t="s">
        <v>222</v>
      </c>
      <c r="F60" s="176" t="str">
        <f t="shared" si="1"/>
        <v>If yes, please explain. (</v>
      </c>
      <c r="G60">
        <f t="shared" si="0"/>
      </c>
    </row>
    <row r="61" spans="1:7" ht="15">
      <c r="A61" s="169" t="s">
        <v>529</v>
      </c>
      <c r="B61" s="169" t="s">
        <v>807</v>
      </c>
      <c r="C61" s="169" t="s">
        <v>808</v>
      </c>
      <c r="D61" s="169" t="s">
        <v>809</v>
      </c>
      <c r="E61" s="169" t="s">
        <v>222</v>
      </c>
      <c r="F61" s="176" t="str">
        <f t="shared" si="1"/>
        <v>General Comment (500 word</v>
      </c>
      <c r="G61">
        <f t="shared" si="0"/>
      </c>
    </row>
    <row r="62" spans="1:7" ht="15">
      <c r="A62" s="169" t="s">
        <v>529</v>
      </c>
      <c r="B62" s="169" t="s">
        <v>810</v>
      </c>
      <c r="C62" s="169" t="s">
        <v>419</v>
      </c>
      <c r="D62" s="169" t="s">
        <v>811</v>
      </c>
      <c r="E62" s="169" t="s">
        <v>222</v>
      </c>
      <c r="F62" s="176" t="str">
        <f t="shared" si="1"/>
        <v>Name: </v>
      </c>
      <c r="G62">
        <f t="shared" si="0"/>
      </c>
    </row>
    <row r="63" spans="1:7" ht="15">
      <c r="A63" s="169" t="s">
        <v>529</v>
      </c>
      <c r="B63" s="169" t="s">
        <v>812</v>
      </c>
      <c r="C63" s="169" t="s">
        <v>420</v>
      </c>
      <c r="D63" s="169" t="s">
        <v>813</v>
      </c>
      <c r="E63" s="169" t="s">
        <v>222</v>
      </c>
      <c r="F63" s="176" t="str">
        <f t="shared" si="1"/>
        <v>Email: </v>
      </c>
      <c r="G63">
        <f t="shared" si="0"/>
      </c>
    </row>
    <row r="64" spans="1:7" ht="15">
      <c r="A64" s="169" t="s">
        <v>529</v>
      </c>
      <c r="B64" s="169" t="s">
        <v>814</v>
      </c>
      <c r="C64" s="169" t="s">
        <v>9</v>
      </c>
      <c r="D64" s="169" t="s">
        <v>815</v>
      </c>
      <c r="E64" s="169" t="s">
        <v>816</v>
      </c>
      <c r="F64" s="176" t="str">
        <f t="shared" si="1"/>
        <v>Date: </v>
      </c>
      <c r="G64">
        <f t="shared" si="0"/>
      </c>
    </row>
    <row r="65" spans="1:7" ht="15">
      <c r="A65" s="169" t="s">
        <v>817</v>
      </c>
      <c r="B65" s="169" t="s">
        <v>818</v>
      </c>
      <c r="C65" s="169" t="s">
        <v>617</v>
      </c>
      <c r="D65" s="169" t="s">
        <v>819</v>
      </c>
      <c r="E65" s="169" t="s">
        <v>222</v>
      </c>
      <c r="F65" s="158" t="str">
        <f t="shared" si="1"/>
        <v>Please use following comm</v>
      </c>
      <c r="G65">
        <f t="shared" si="0"/>
      </c>
    </row>
    <row r="66" spans="1:7" ht="15">
      <c r="A66" s="169" t="s">
        <v>817</v>
      </c>
      <c r="B66" s="169" t="s">
        <v>820</v>
      </c>
      <c r="C66" s="169" t="s">
        <v>618</v>
      </c>
      <c r="D66" s="169" t="s">
        <v>792</v>
      </c>
      <c r="E66" s="169" t="s">
        <v>222</v>
      </c>
      <c r="F66" s="158" t="str">
        <f t="shared" si="1"/>
        <v>List the dates of site vi</v>
      </c>
      <c r="G66">
        <f>IF(H66="","",H66)</f>
      </c>
    </row>
    <row r="67" spans="1:7" ht="15">
      <c r="A67" s="169" t="s">
        <v>817</v>
      </c>
      <c r="B67" s="169" t="s">
        <v>821</v>
      </c>
      <c r="C67" s="169" t="s">
        <v>185</v>
      </c>
      <c r="D67" s="169" t="s">
        <v>796</v>
      </c>
      <c r="E67" s="169" t="s">
        <v>222</v>
      </c>
      <c r="F67" s="158" t="str">
        <f t="shared" si="1"/>
        <v>Add other comments here t</v>
      </c>
      <c r="G67">
        <f>IF(H67="","",H67)</f>
      </c>
    </row>
    <row r="68" spans="1:7" ht="15">
      <c r="A68" s="169" t="s">
        <v>817</v>
      </c>
      <c r="B68" s="169" t="s">
        <v>822</v>
      </c>
      <c r="C68" s="169" t="s">
        <v>419</v>
      </c>
      <c r="D68" s="169" t="s">
        <v>799</v>
      </c>
      <c r="E68" s="169" t="s">
        <v>222</v>
      </c>
      <c r="F68" s="158" t="str">
        <f t="shared" si="1"/>
        <v>Name: </v>
      </c>
      <c r="G68">
        <f>IF(H68="","",H68)</f>
      </c>
    </row>
    <row r="69" spans="1:7" ht="15">
      <c r="A69" s="169" t="s">
        <v>817</v>
      </c>
      <c r="B69" s="169" t="s">
        <v>823</v>
      </c>
      <c r="C69" s="169" t="s">
        <v>420</v>
      </c>
      <c r="D69" s="169" t="s">
        <v>800</v>
      </c>
      <c r="E69" s="169" t="s">
        <v>222</v>
      </c>
      <c r="F69" s="158" t="str">
        <f t="shared" si="1"/>
        <v>Email: </v>
      </c>
      <c r="G69">
        <f>IF(H69="","",H69)</f>
      </c>
    </row>
    <row r="70" spans="1:7" ht="15">
      <c r="A70" s="169" t="s">
        <v>817</v>
      </c>
      <c r="B70" s="169" t="s">
        <v>824</v>
      </c>
      <c r="C70" s="169" t="s">
        <v>45</v>
      </c>
      <c r="D70" s="169" t="s">
        <v>825</v>
      </c>
      <c r="E70" s="169" t="s">
        <v>222</v>
      </c>
      <c r="F70" s="158" t="str">
        <f t="shared" si="1"/>
        <v>Date:</v>
      </c>
      <c r="G70">
        <f>IF(H70="","",H70)</f>
      </c>
    </row>
    <row r="71" spans="1:6" ht="15">
      <c r="A71" s="169" t="s">
        <v>531</v>
      </c>
      <c r="B71" s="169" t="s">
        <v>826</v>
      </c>
      <c r="C71" s="169" t="s">
        <v>304</v>
      </c>
      <c r="D71" s="169">
        <v>1</v>
      </c>
      <c r="F71" s="153" t="s">
        <v>827</v>
      </c>
    </row>
    <row r="72" spans="1:6" ht="15">
      <c r="A72" s="169" t="s">
        <v>531</v>
      </c>
      <c r="B72" s="169" t="s">
        <v>828</v>
      </c>
      <c r="C72" s="169" t="s">
        <v>585</v>
      </c>
      <c r="D72" s="169">
        <v>1</v>
      </c>
      <c r="F72" s="153" t="s">
        <v>827</v>
      </c>
    </row>
    <row r="73" spans="1:6" ht="15">
      <c r="A73" s="169" t="s">
        <v>531</v>
      </c>
      <c r="B73" s="178" t="str">
        <f>IF(OR(H72="Error",H73="Error"),"Error","OK")</f>
        <v>OK</v>
      </c>
      <c r="D73" s="169" t="s">
        <v>829</v>
      </c>
      <c r="E73" s="169" t="s">
        <v>830</v>
      </c>
      <c r="F73" s="153" t="s">
        <v>827</v>
      </c>
    </row>
    <row r="74" spans="1:6" ht="15">
      <c r="A74" s="169" t="s">
        <v>161</v>
      </c>
      <c r="B74" s="169" t="s">
        <v>790</v>
      </c>
      <c r="C74" s="169" t="s">
        <v>446</v>
      </c>
      <c r="D74" s="169">
        <v>1</v>
      </c>
      <c r="F74" s="153" t="s">
        <v>831</v>
      </c>
    </row>
    <row r="75" spans="1:6" ht="15">
      <c r="A75" s="169" t="s">
        <v>161</v>
      </c>
      <c r="B75" s="169" t="s">
        <v>821</v>
      </c>
      <c r="C75" s="169" t="s">
        <v>449</v>
      </c>
      <c r="D75" s="169">
        <v>1</v>
      </c>
      <c r="F75" s="153" t="s">
        <v>831</v>
      </c>
    </row>
    <row r="76" spans="1:6" ht="15">
      <c r="A76" s="169" t="s">
        <v>161</v>
      </c>
      <c r="B76" s="178" t="str">
        <f>IF(OR(H75="Error",H76="Error"),"Error","OK")</f>
        <v>OK</v>
      </c>
      <c r="D76" s="169" t="s">
        <v>832</v>
      </c>
      <c r="E76" s="169" t="s">
        <v>830</v>
      </c>
      <c r="F76" s="153" t="s">
        <v>831</v>
      </c>
    </row>
    <row r="77" spans="1:6" ht="15">
      <c r="A77" s="169" t="s">
        <v>833</v>
      </c>
      <c r="B77" s="169" t="s">
        <v>819</v>
      </c>
      <c r="C77" s="169" t="s">
        <v>450</v>
      </c>
      <c r="D77" s="169" t="s">
        <v>834</v>
      </c>
      <c r="E77" s="169" t="s">
        <v>830</v>
      </c>
      <c r="F77" s="153" t="s">
        <v>835</v>
      </c>
    </row>
    <row r="78" spans="1:6" ht="15">
      <c r="A78" s="169" t="s">
        <v>833</v>
      </c>
      <c r="B78" s="169" t="s">
        <v>819</v>
      </c>
      <c r="C78" s="169" t="s">
        <v>450</v>
      </c>
      <c r="D78" s="169" t="s">
        <v>836</v>
      </c>
      <c r="E78" s="169" t="s">
        <v>830</v>
      </c>
      <c r="F78" s="153" t="s">
        <v>837</v>
      </c>
    </row>
    <row r="79" spans="1:6" ht="15">
      <c r="A79" s="169" t="s">
        <v>351</v>
      </c>
      <c r="B79" s="169" t="s">
        <v>790</v>
      </c>
      <c r="C79" s="169" t="s">
        <v>438</v>
      </c>
      <c r="D79" s="169">
        <v>1</v>
      </c>
      <c r="F79" s="153" t="s">
        <v>838</v>
      </c>
    </row>
    <row r="80" spans="1:6" ht="15">
      <c r="A80" s="169" t="s">
        <v>351</v>
      </c>
      <c r="B80" s="169" t="s">
        <v>839</v>
      </c>
      <c r="C80" s="169" t="s">
        <v>77</v>
      </c>
      <c r="D80" s="169">
        <v>1</v>
      </c>
      <c r="F80" s="153" t="s">
        <v>838</v>
      </c>
    </row>
    <row r="81" spans="1:6" ht="15">
      <c r="A81" s="169" t="s">
        <v>351</v>
      </c>
      <c r="B81" s="178" t="str">
        <f>IF(OR(H80="Error",H81="Error"),"Error","OK")</f>
        <v>OK</v>
      </c>
      <c r="D81" s="169" t="s">
        <v>840</v>
      </c>
      <c r="E81" s="169" t="s">
        <v>830</v>
      </c>
      <c r="F81" s="153" t="s">
        <v>838</v>
      </c>
    </row>
    <row r="82" spans="1:6" ht="15">
      <c r="A82" s="169" t="s">
        <v>162</v>
      </c>
      <c r="B82" s="169" t="s">
        <v>790</v>
      </c>
      <c r="C82" s="169" t="s">
        <v>446</v>
      </c>
      <c r="D82" s="169">
        <v>1</v>
      </c>
      <c r="F82" s="153" t="s">
        <v>831</v>
      </c>
    </row>
    <row r="83" spans="1:6" ht="15">
      <c r="A83" s="169" t="s">
        <v>162</v>
      </c>
      <c r="B83" s="169" t="s">
        <v>821</v>
      </c>
      <c r="C83" s="169" t="s">
        <v>449</v>
      </c>
      <c r="D83" s="169">
        <v>1</v>
      </c>
      <c r="F83" s="153" t="s">
        <v>831</v>
      </c>
    </row>
    <row r="84" spans="1:6" ht="15">
      <c r="A84" s="169" t="s">
        <v>162</v>
      </c>
      <c r="B84" s="178" t="str">
        <f>IF(OR(H83="Error",H84="Error"),"Error","OK")</f>
        <v>OK</v>
      </c>
      <c r="D84" s="169" t="s">
        <v>832</v>
      </c>
      <c r="E84" s="169" t="s">
        <v>830</v>
      </c>
      <c r="F84" s="153" t="s">
        <v>831</v>
      </c>
    </row>
    <row r="85" spans="1:6" ht="15">
      <c r="A85" s="169" t="s">
        <v>841</v>
      </c>
      <c r="B85" s="169" t="s">
        <v>819</v>
      </c>
      <c r="C85" s="169" t="s">
        <v>450</v>
      </c>
      <c r="D85" s="169" t="s">
        <v>834</v>
      </c>
      <c r="E85" s="169" t="s">
        <v>830</v>
      </c>
      <c r="F85" s="153" t="s">
        <v>842</v>
      </c>
    </row>
    <row r="86" spans="1:6" ht="15">
      <c r="A86" s="169" t="s">
        <v>841</v>
      </c>
      <c r="B86" s="169" t="s">
        <v>819</v>
      </c>
      <c r="C86" s="169" t="s">
        <v>450</v>
      </c>
      <c r="D86" s="169" t="s">
        <v>836</v>
      </c>
      <c r="E86" s="169" t="s">
        <v>830</v>
      </c>
      <c r="F86" s="153" t="s">
        <v>843</v>
      </c>
    </row>
    <row r="87" spans="1:6" ht="15">
      <c r="A87" s="169" t="s">
        <v>844</v>
      </c>
      <c r="B87" s="169" t="s">
        <v>819</v>
      </c>
      <c r="C87" s="169" t="s">
        <v>456</v>
      </c>
      <c r="D87" s="169" t="s">
        <v>845</v>
      </c>
      <c r="E87" s="169" t="s">
        <v>830</v>
      </c>
      <c r="F87" s="153" t="s">
        <v>846</v>
      </c>
    </row>
    <row r="88" spans="1:7" ht="15">
      <c r="A88" s="169" t="s">
        <v>847</v>
      </c>
      <c r="B88" s="169" t="s">
        <v>819</v>
      </c>
      <c r="C88" s="169" t="s">
        <v>313</v>
      </c>
      <c r="D88" s="169" t="s">
        <v>848</v>
      </c>
      <c r="F88" s="158" t="str">
        <f>LEFT(C88,25)</f>
        <v>Please list the most rece</v>
      </c>
      <c r="G88">
        <f>IF(H88="","",H88)</f>
      </c>
    </row>
    <row r="89" spans="1:7" ht="15">
      <c r="A89" s="169" t="s">
        <v>847</v>
      </c>
      <c r="B89" s="169" t="s">
        <v>790</v>
      </c>
      <c r="C89" s="169" t="s">
        <v>314</v>
      </c>
      <c r="D89" s="169" t="s">
        <v>849</v>
      </c>
      <c r="F89" s="158" t="str">
        <f>LEFT(C89,25)</f>
        <v>Does the project have add</v>
      </c>
      <c r="G89">
        <f>IF(H89="","",H89)</f>
      </c>
    </row>
    <row r="90" spans="1:6" ht="15">
      <c r="A90" s="169" t="s">
        <v>847</v>
      </c>
      <c r="B90" s="169" t="s">
        <v>793</v>
      </c>
      <c r="C90" s="169" t="s">
        <v>468</v>
      </c>
      <c r="D90" s="169" t="s">
        <v>850</v>
      </c>
      <c r="E90" s="169" t="s">
        <v>830</v>
      </c>
      <c r="F90" s="153" t="s">
        <v>851</v>
      </c>
    </row>
    <row r="91" spans="1:6" ht="15">
      <c r="A91" s="169" t="s">
        <v>847</v>
      </c>
      <c r="B91" s="169" t="s">
        <v>244</v>
      </c>
      <c r="C91" s="169" t="s">
        <v>82</v>
      </c>
      <c r="D91" s="169" t="s">
        <v>852</v>
      </c>
      <c r="E91" s="169" t="s">
        <v>830</v>
      </c>
      <c r="F91" s="153" t="s">
        <v>851</v>
      </c>
    </row>
    <row r="92" spans="1:6" ht="15">
      <c r="A92" s="169">
        <v>15</v>
      </c>
      <c r="F92" s="153" t="s">
        <v>853</v>
      </c>
    </row>
    <row r="93" spans="1:6" ht="15">
      <c r="A93" s="169">
        <v>49</v>
      </c>
      <c r="F93" s="153" t="s">
        <v>853</v>
      </c>
    </row>
    <row r="94" spans="1:6" ht="15">
      <c r="A94" s="169" t="s">
        <v>352</v>
      </c>
      <c r="B94" s="169" t="str">
        <f>"C"&amp;A92</f>
        <v>C15</v>
      </c>
      <c r="C94" s="169" t="s">
        <v>84</v>
      </c>
      <c r="D94" s="169">
        <v>1</v>
      </c>
      <c r="F94" s="153" t="s">
        <v>853</v>
      </c>
    </row>
    <row r="95" spans="1:6" ht="15">
      <c r="A95" s="169" t="s">
        <v>352</v>
      </c>
      <c r="B95" s="169" t="str">
        <f>"C"&amp;A93</f>
        <v>C49</v>
      </c>
      <c r="C95" s="169" t="s">
        <v>271</v>
      </c>
      <c r="D95" s="169">
        <v>1</v>
      </c>
      <c r="F95" s="153" t="s">
        <v>853</v>
      </c>
    </row>
    <row r="96" spans="1:6" ht="15">
      <c r="A96" s="169" t="s">
        <v>352</v>
      </c>
      <c r="B96" s="178" t="str">
        <f>IF(OR(H95="Error",H96="Error"),"Error","OK")</f>
        <v>OK</v>
      </c>
      <c r="D96" s="169" t="str">
        <f>"C"&amp;A92+1&amp;":I"&amp;A93</f>
        <v>C16:I49</v>
      </c>
      <c r="E96" s="169" t="s">
        <v>830</v>
      </c>
      <c r="F96" s="153" t="s">
        <v>853</v>
      </c>
    </row>
    <row r="97" spans="1:6" ht="15">
      <c r="A97" s="169">
        <v>51</v>
      </c>
      <c r="B97" s="178"/>
      <c r="F97" s="153" t="s">
        <v>853</v>
      </c>
    </row>
    <row r="98" spans="1:7" ht="15">
      <c r="A98" s="169" t="s">
        <v>352</v>
      </c>
      <c r="B98" s="169" t="str">
        <f>"C"&amp;A97</f>
        <v>C51</v>
      </c>
      <c r="C98" s="169" t="s">
        <v>39</v>
      </c>
      <c r="D98" s="169" t="str">
        <f>"D"&amp;A97</f>
        <v>D51</v>
      </c>
      <c r="E98" s="169" t="s">
        <v>222</v>
      </c>
      <c r="F98" s="153" t="s">
        <v>854</v>
      </c>
      <c r="G98">
        <f>IF(H98="","",H98)</f>
      </c>
    </row>
    <row r="99" spans="1:6" ht="15">
      <c r="A99" s="169" t="s">
        <v>353</v>
      </c>
      <c r="B99" s="169" t="s">
        <v>855</v>
      </c>
      <c r="C99" s="169" t="s">
        <v>134</v>
      </c>
      <c r="D99" s="169" t="s">
        <v>856</v>
      </c>
      <c r="E99" s="169" t="s">
        <v>830</v>
      </c>
      <c r="F99" s="153" t="s">
        <v>857</v>
      </c>
    </row>
    <row r="100" spans="1:6" ht="15">
      <c r="A100" s="169" t="s">
        <v>858</v>
      </c>
      <c r="B100" s="169" t="s">
        <v>790</v>
      </c>
      <c r="C100" s="169" t="s">
        <v>556</v>
      </c>
      <c r="D100" s="169" t="s">
        <v>859</v>
      </c>
      <c r="E100" s="169" t="s">
        <v>830</v>
      </c>
      <c r="F100" s="169" t="s">
        <v>860</v>
      </c>
    </row>
    <row r="101" spans="1:6" ht="15">
      <c r="A101" s="169" t="s">
        <v>858</v>
      </c>
      <c r="B101" s="169" t="s">
        <v>240</v>
      </c>
      <c r="C101" s="169" t="s">
        <v>446</v>
      </c>
      <c r="D101" s="169" t="s">
        <v>861</v>
      </c>
      <c r="E101" s="169" t="s">
        <v>830</v>
      </c>
      <c r="F101" s="169" t="s">
        <v>860</v>
      </c>
    </row>
    <row r="102" spans="1:6" ht="15">
      <c r="A102" s="169" t="s">
        <v>858</v>
      </c>
      <c r="B102" s="169" t="s">
        <v>811</v>
      </c>
      <c r="C102" s="169" t="s">
        <v>450</v>
      </c>
      <c r="D102" s="169" t="s">
        <v>862</v>
      </c>
      <c r="E102" s="169" t="s">
        <v>830</v>
      </c>
      <c r="F102" s="169" t="s">
        <v>860</v>
      </c>
    </row>
    <row r="103" spans="1:7" ht="15">
      <c r="A103" s="169" t="s">
        <v>858</v>
      </c>
      <c r="B103" s="169" t="s">
        <v>863</v>
      </c>
      <c r="C103" s="169" t="s">
        <v>564</v>
      </c>
      <c r="D103" s="169" t="s">
        <v>864</v>
      </c>
      <c r="E103" s="169" t="s">
        <v>222</v>
      </c>
      <c r="F103" s="179" t="s">
        <v>865</v>
      </c>
      <c r="G103">
        <f>IF(H103="","",H103)</f>
      </c>
    </row>
    <row r="104" spans="1:7" ht="15">
      <c r="A104" s="169" t="s">
        <v>532</v>
      </c>
      <c r="B104" s="169" t="s">
        <v>902</v>
      </c>
      <c r="C104" s="169" t="s">
        <v>599</v>
      </c>
      <c r="D104" s="169" t="s">
        <v>220</v>
      </c>
      <c r="E104" s="169" t="s">
        <v>222</v>
      </c>
      <c r="F104" s="157" t="s">
        <v>532</v>
      </c>
      <c r="G104">
        <f>IF(H104="","",H104)</f>
      </c>
    </row>
    <row r="105" spans="1:6" ht="15">
      <c r="A105" s="169" t="s">
        <v>532</v>
      </c>
      <c r="B105" s="169" t="s">
        <v>826</v>
      </c>
      <c r="C105" s="169" t="s">
        <v>566</v>
      </c>
      <c r="D105" s="169" t="s">
        <v>866</v>
      </c>
      <c r="E105" s="169" t="s">
        <v>830</v>
      </c>
      <c r="F105" s="153" t="s">
        <v>867</v>
      </c>
    </row>
    <row r="106" spans="1:7" ht="15">
      <c r="A106" s="169" t="s">
        <v>532</v>
      </c>
      <c r="B106" s="169" t="s">
        <v>903</v>
      </c>
      <c r="C106" s="169" t="s">
        <v>341</v>
      </c>
      <c r="D106" s="169" t="s">
        <v>247</v>
      </c>
      <c r="E106" s="169" t="s">
        <v>222</v>
      </c>
      <c r="F106" s="157" t="s">
        <v>868</v>
      </c>
      <c r="G106">
        <f aca="true" t="shared" si="2" ref="G106:G125">IF(H106="","",H106)</f>
      </c>
    </row>
    <row r="107" spans="1:7" ht="15">
      <c r="A107" s="169" t="s">
        <v>273</v>
      </c>
      <c r="B107" s="169" t="s">
        <v>869</v>
      </c>
      <c r="C107" s="169" t="s">
        <v>276</v>
      </c>
      <c r="D107" s="169" t="s">
        <v>870</v>
      </c>
      <c r="E107" s="169" t="s">
        <v>238</v>
      </c>
      <c r="F107" s="158" t="s">
        <v>274</v>
      </c>
      <c r="G107">
        <f t="shared" si="2"/>
      </c>
    </row>
    <row r="108" spans="1:7" ht="15">
      <c r="A108" s="169" t="s">
        <v>273</v>
      </c>
      <c r="B108" s="169" t="s">
        <v>871</v>
      </c>
      <c r="C108" s="169" t="s">
        <v>277</v>
      </c>
      <c r="D108" s="169" t="s">
        <v>872</v>
      </c>
      <c r="E108" s="169" t="s">
        <v>222</v>
      </c>
      <c r="F108" s="158" t="s">
        <v>274</v>
      </c>
      <c r="G108">
        <f t="shared" si="2"/>
      </c>
    </row>
    <row r="109" spans="1:7" ht="15">
      <c r="A109" s="169" t="s">
        <v>273</v>
      </c>
      <c r="B109" s="169" t="s">
        <v>873</v>
      </c>
      <c r="C109" s="169" t="s">
        <v>533</v>
      </c>
      <c r="D109" s="169" t="s">
        <v>874</v>
      </c>
      <c r="E109" s="169" t="s">
        <v>238</v>
      </c>
      <c r="F109" s="158" t="s">
        <v>274</v>
      </c>
      <c r="G109">
        <f t="shared" si="2"/>
      </c>
    </row>
    <row r="110" spans="1:7" ht="15">
      <c r="A110" s="169" t="s">
        <v>273</v>
      </c>
      <c r="B110" s="169" t="s">
        <v>875</v>
      </c>
      <c r="C110" s="169" t="s">
        <v>278</v>
      </c>
      <c r="D110" s="169" t="s">
        <v>876</v>
      </c>
      <c r="E110" s="169" t="s">
        <v>222</v>
      </c>
      <c r="F110" s="158" t="s">
        <v>274</v>
      </c>
      <c r="G110">
        <f t="shared" si="2"/>
      </c>
    </row>
    <row r="111" spans="1:7" ht="15">
      <c r="A111" s="169" t="s">
        <v>273</v>
      </c>
      <c r="B111" s="169" t="s">
        <v>877</v>
      </c>
      <c r="C111" s="169" t="s">
        <v>26</v>
      </c>
      <c r="D111" s="169" t="s">
        <v>878</v>
      </c>
      <c r="E111" s="169" t="s">
        <v>222</v>
      </c>
      <c r="F111" s="158" t="s">
        <v>274</v>
      </c>
      <c r="G111">
        <f t="shared" si="2"/>
      </c>
    </row>
    <row r="112" spans="1:7" ht="15">
      <c r="A112" s="169" t="s">
        <v>273</v>
      </c>
      <c r="B112" s="169" t="s">
        <v>879</v>
      </c>
      <c r="C112" s="169" t="s">
        <v>343</v>
      </c>
      <c r="D112" s="169" t="s">
        <v>880</v>
      </c>
      <c r="E112" s="169" t="s">
        <v>222</v>
      </c>
      <c r="F112" s="158" t="s">
        <v>274</v>
      </c>
      <c r="G112">
        <f t="shared" si="2"/>
      </c>
    </row>
    <row r="113" spans="1:7" ht="15">
      <c r="A113" s="169" t="s">
        <v>273</v>
      </c>
      <c r="B113" s="169" t="s">
        <v>806</v>
      </c>
      <c r="C113" s="153" t="s">
        <v>279</v>
      </c>
      <c r="D113" s="153" t="s">
        <v>881</v>
      </c>
      <c r="E113" s="169" t="s">
        <v>238</v>
      </c>
      <c r="F113" s="158" t="s">
        <v>535</v>
      </c>
      <c r="G113">
        <f t="shared" si="2"/>
      </c>
    </row>
    <row r="114" spans="1:7" ht="15">
      <c r="A114" s="169" t="s">
        <v>273</v>
      </c>
      <c r="B114" s="169" t="s">
        <v>882</v>
      </c>
      <c r="C114" s="153" t="s">
        <v>601</v>
      </c>
      <c r="D114" s="153" t="s">
        <v>883</v>
      </c>
      <c r="E114" s="153" t="s">
        <v>222</v>
      </c>
      <c r="F114" s="158" t="s">
        <v>535</v>
      </c>
      <c r="G114">
        <f t="shared" si="2"/>
      </c>
    </row>
    <row r="115" spans="1:7" ht="15">
      <c r="A115" s="169" t="s">
        <v>273</v>
      </c>
      <c r="B115" s="169" t="s">
        <v>884</v>
      </c>
      <c r="C115" s="153" t="s">
        <v>280</v>
      </c>
      <c r="D115" s="153" t="s">
        <v>885</v>
      </c>
      <c r="E115" s="153" t="s">
        <v>222</v>
      </c>
      <c r="F115" s="158" t="s">
        <v>535</v>
      </c>
      <c r="G115">
        <f t="shared" si="2"/>
      </c>
    </row>
    <row r="116" spans="1:7" ht="15">
      <c r="A116" s="169" t="s">
        <v>273</v>
      </c>
      <c r="B116" s="169" t="s">
        <v>886</v>
      </c>
      <c r="C116" s="153" t="s">
        <v>27</v>
      </c>
      <c r="D116" s="153" t="s">
        <v>887</v>
      </c>
      <c r="E116" s="153" t="s">
        <v>222</v>
      </c>
      <c r="F116" s="158" t="s">
        <v>535</v>
      </c>
      <c r="G116">
        <f t="shared" si="2"/>
      </c>
    </row>
    <row r="117" spans="1:7" ht="15">
      <c r="A117" s="169" t="s">
        <v>273</v>
      </c>
      <c r="B117" s="169" t="s">
        <v>620</v>
      </c>
      <c r="C117" s="153" t="s">
        <v>281</v>
      </c>
      <c r="D117" s="153" t="s">
        <v>888</v>
      </c>
      <c r="E117" s="153" t="s">
        <v>238</v>
      </c>
      <c r="F117" s="158" t="s">
        <v>275</v>
      </c>
      <c r="G117">
        <f t="shared" si="2"/>
      </c>
    </row>
    <row r="118" spans="1:7" ht="15">
      <c r="A118" s="169" t="s">
        <v>273</v>
      </c>
      <c r="B118" s="169" t="s">
        <v>622</v>
      </c>
      <c r="C118" s="169" t="s">
        <v>344</v>
      </c>
      <c r="D118" s="153" t="s">
        <v>889</v>
      </c>
      <c r="E118" s="153" t="s">
        <v>222</v>
      </c>
      <c r="F118" s="158" t="s">
        <v>275</v>
      </c>
      <c r="G118">
        <f t="shared" si="2"/>
      </c>
    </row>
    <row r="119" spans="1:7" ht="15">
      <c r="A119" s="169" t="s">
        <v>273</v>
      </c>
      <c r="B119" s="169" t="s">
        <v>626</v>
      </c>
      <c r="C119" s="169" t="s">
        <v>602</v>
      </c>
      <c r="D119" s="153" t="s">
        <v>890</v>
      </c>
      <c r="E119" s="153" t="s">
        <v>222</v>
      </c>
      <c r="F119" s="158" t="s">
        <v>275</v>
      </c>
      <c r="G119">
        <f t="shared" si="2"/>
      </c>
    </row>
    <row r="120" spans="1:7" ht="15">
      <c r="A120" s="169" t="s">
        <v>273</v>
      </c>
      <c r="B120" s="169" t="s">
        <v>629</v>
      </c>
      <c r="C120" s="169" t="s">
        <v>20</v>
      </c>
      <c r="D120" s="153" t="s">
        <v>891</v>
      </c>
      <c r="E120" s="153" t="s">
        <v>222</v>
      </c>
      <c r="F120" s="158" t="s">
        <v>275</v>
      </c>
      <c r="G120">
        <f t="shared" si="2"/>
      </c>
    </row>
    <row r="121" spans="1:7" ht="15">
      <c r="A121" s="169" t="s">
        <v>892</v>
      </c>
      <c r="B121" s="169" t="s">
        <v>893</v>
      </c>
      <c r="C121" s="169" t="s">
        <v>22</v>
      </c>
      <c r="D121" s="153" t="s">
        <v>894</v>
      </c>
      <c r="E121" s="153" t="s">
        <v>238</v>
      </c>
      <c r="F121" s="176" t="str">
        <f>LEFT(C121,25)</f>
        <v>Has the project completed</v>
      </c>
      <c r="G121">
        <f t="shared" si="2"/>
      </c>
    </row>
    <row r="122" spans="1:7" ht="15">
      <c r="A122" s="169" t="s">
        <v>892</v>
      </c>
      <c r="B122" s="169" t="s">
        <v>790</v>
      </c>
      <c r="C122" s="169" t="s">
        <v>23</v>
      </c>
      <c r="D122" s="153" t="s">
        <v>820</v>
      </c>
      <c r="E122" s="153" t="s">
        <v>222</v>
      </c>
      <c r="F122" s="176" t="str">
        <f>LEFT(C122,25)</f>
        <v>           If yes, please</v>
      </c>
      <c r="G122">
        <f t="shared" si="2"/>
      </c>
    </row>
    <row r="123" spans="1:7" ht="15">
      <c r="A123" s="169" t="s">
        <v>892</v>
      </c>
      <c r="B123" s="169" t="s">
        <v>873</v>
      </c>
      <c r="C123" s="169" t="s">
        <v>24</v>
      </c>
      <c r="D123" s="153" t="s">
        <v>874</v>
      </c>
      <c r="E123" s="153" t="s">
        <v>238</v>
      </c>
      <c r="F123" s="176" t="str">
        <f>LEFT(C123,25)</f>
        <v>Has the project completed</v>
      </c>
      <c r="G123">
        <f t="shared" si="2"/>
      </c>
    </row>
    <row r="124" spans="1:7" ht="15">
      <c r="A124" s="169" t="s">
        <v>892</v>
      </c>
      <c r="B124" s="153" t="s">
        <v>821</v>
      </c>
      <c r="C124" s="169" t="s">
        <v>25</v>
      </c>
      <c r="D124" s="153" t="s">
        <v>796</v>
      </c>
      <c r="E124" s="153" t="s">
        <v>222</v>
      </c>
      <c r="F124" s="176" t="str">
        <f>LEFT(C124,25)</f>
        <v>                    If ye</v>
      </c>
      <c r="G124">
        <f t="shared" si="2"/>
      </c>
    </row>
    <row r="125" spans="1:7" ht="15">
      <c r="A125" s="169" t="s">
        <v>892</v>
      </c>
      <c r="B125" s="169" t="s">
        <v>895</v>
      </c>
      <c r="C125" s="169" t="s">
        <v>97</v>
      </c>
      <c r="D125" s="153" t="s">
        <v>896</v>
      </c>
      <c r="E125" s="153" t="s">
        <v>238</v>
      </c>
      <c r="F125" s="176" t="str">
        <f>LEFT(C125,25)</f>
        <v>Has a completed co-financ</v>
      </c>
      <c r="G125">
        <f t="shared" si="2"/>
      </c>
    </row>
    <row r="126" spans="1:6" ht="15">
      <c r="A126" s="169" t="s">
        <v>892</v>
      </c>
      <c r="B126" s="169" t="s">
        <v>897</v>
      </c>
      <c r="C126" s="169" t="s">
        <v>569</v>
      </c>
      <c r="D126" s="169">
        <v>1</v>
      </c>
      <c r="E126" s="153"/>
      <c r="F126" s="176" t="s">
        <v>898</v>
      </c>
    </row>
    <row r="127" spans="1:6" ht="15">
      <c r="A127" s="169" t="s">
        <v>892</v>
      </c>
      <c r="B127" s="169" t="s">
        <v>815</v>
      </c>
      <c r="C127" s="169" t="s">
        <v>552</v>
      </c>
      <c r="D127" s="169">
        <v>1</v>
      </c>
      <c r="F127" s="176" t="s">
        <v>898</v>
      </c>
    </row>
    <row r="128" spans="1:6" ht="15">
      <c r="A128" s="169" t="s">
        <v>892</v>
      </c>
      <c r="B128" s="178" t="str">
        <f>IF(OR(H127="Error",H128="Error"),"Error","OK")</f>
        <v>OK</v>
      </c>
      <c r="D128" s="169" t="s">
        <v>899</v>
      </c>
      <c r="E128" s="169" t="s">
        <v>830</v>
      </c>
      <c r="F128" s="176" t="s">
        <v>898</v>
      </c>
    </row>
    <row r="129" spans="1:7" ht="15">
      <c r="A129" s="169" t="s">
        <v>900</v>
      </c>
      <c r="B129" s="169" t="s">
        <v>818</v>
      </c>
      <c r="C129" s="169" t="s">
        <v>267</v>
      </c>
      <c r="D129" s="169" t="s">
        <v>220</v>
      </c>
      <c r="E129" s="169" t="s">
        <v>238</v>
      </c>
      <c r="F129" s="171" t="s">
        <v>900</v>
      </c>
      <c r="G129">
        <f>IF(H129="","",H129)</f>
      </c>
    </row>
    <row r="130" spans="1:7" ht="15">
      <c r="A130" s="169" t="s">
        <v>900</v>
      </c>
      <c r="B130" s="169" t="s">
        <v>819</v>
      </c>
      <c r="C130" s="169" t="s">
        <v>184</v>
      </c>
      <c r="D130" s="169" t="s">
        <v>848</v>
      </c>
      <c r="E130" s="169" t="s">
        <v>222</v>
      </c>
      <c r="F130" s="171" t="s">
        <v>900</v>
      </c>
      <c r="G130">
        <f aca="true" t="shared" si="3" ref="G130:G140">IF(H130="","",H130)</f>
      </c>
    </row>
    <row r="131" spans="1:7" ht="15">
      <c r="A131" s="169" t="s">
        <v>900</v>
      </c>
      <c r="B131" s="169" t="s">
        <v>820</v>
      </c>
      <c r="C131" s="169" t="s">
        <v>28</v>
      </c>
      <c r="D131" s="169" t="s">
        <v>901</v>
      </c>
      <c r="E131" s="169" t="s">
        <v>222</v>
      </c>
      <c r="F131" s="171" t="s">
        <v>900</v>
      </c>
      <c r="G131">
        <f t="shared" si="3"/>
      </c>
    </row>
    <row r="132" spans="1:7" ht="15">
      <c r="A132" s="169" t="s">
        <v>900</v>
      </c>
      <c r="B132" s="169" t="s">
        <v>792</v>
      </c>
      <c r="C132" s="169" t="s">
        <v>29</v>
      </c>
      <c r="D132" s="169" t="s">
        <v>793</v>
      </c>
      <c r="E132" s="169" t="s">
        <v>238</v>
      </c>
      <c r="F132" s="171" t="s">
        <v>900</v>
      </c>
      <c r="G132">
        <f t="shared" si="3"/>
      </c>
    </row>
    <row r="133" spans="1:7" ht="15">
      <c r="A133" s="169" t="s">
        <v>900</v>
      </c>
      <c r="B133" s="169" t="s">
        <v>794</v>
      </c>
      <c r="C133" s="169" t="s">
        <v>30</v>
      </c>
      <c r="D133" s="169" t="s">
        <v>855</v>
      </c>
      <c r="E133" s="169" t="s">
        <v>222</v>
      </c>
      <c r="F133" s="171" t="s">
        <v>900</v>
      </c>
      <c r="G133">
        <f t="shared" si="3"/>
      </c>
    </row>
    <row r="134" spans="1:7" ht="15">
      <c r="A134" s="169" t="s">
        <v>900</v>
      </c>
      <c r="B134" s="169" t="s">
        <v>796</v>
      </c>
      <c r="C134" s="169" t="s">
        <v>284</v>
      </c>
      <c r="D134" s="169" t="s">
        <v>797</v>
      </c>
      <c r="E134" s="169" t="s">
        <v>238</v>
      </c>
      <c r="F134" s="171" t="s">
        <v>900</v>
      </c>
      <c r="G134">
        <f t="shared" si="3"/>
      </c>
    </row>
    <row r="135" spans="1:7" ht="15">
      <c r="A135" s="169" t="s">
        <v>900</v>
      </c>
      <c r="B135" s="169" t="s">
        <v>798</v>
      </c>
      <c r="C135" s="169" t="s">
        <v>285</v>
      </c>
      <c r="D135" s="169" t="s">
        <v>226</v>
      </c>
      <c r="E135" s="169" t="s">
        <v>238</v>
      </c>
      <c r="F135" s="171" t="s">
        <v>900</v>
      </c>
      <c r="G135">
        <f t="shared" si="3"/>
      </c>
    </row>
    <row r="136" spans="1:7" ht="15">
      <c r="A136" s="169" t="s">
        <v>900</v>
      </c>
      <c r="B136" s="169" t="s">
        <v>799</v>
      </c>
      <c r="C136" s="169" t="s">
        <v>286</v>
      </c>
      <c r="D136" s="169" t="s">
        <v>230</v>
      </c>
      <c r="E136" s="169" t="s">
        <v>238</v>
      </c>
      <c r="F136" s="171" t="s">
        <v>900</v>
      </c>
      <c r="G136">
        <f t="shared" si="3"/>
      </c>
    </row>
    <row r="137" spans="1:7" ht="15">
      <c r="A137" s="169" t="s">
        <v>900</v>
      </c>
      <c r="B137" s="169" t="s">
        <v>800</v>
      </c>
      <c r="C137" s="169" t="s">
        <v>287</v>
      </c>
      <c r="D137" s="169" t="s">
        <v>233</v>
      </c>
      <c r="E137" s="169" t="s">
        <v>238</v>
      </c>
      <c r="F137" s="171" t="s">
        <v>900</v>
      </c>
      <c r="G137">
        <f t="shared" si="3"/>
      </c>
    </row>
    <row r="138" spans="1:7" ht="15">
      <c r="A138" s="169" t="s">
        <v>900</v>
      </c>
      <c r="B138" s="169" t="s">
        <v>825</v>
      </c>
      <c r="C138" s="169" t="s">
        <v>211</v>
      </c>
      <c r="D138" s="169" t="s">
        <v>236</v>
      </c>
      <c r="E138" s="169" t="s">
        <v>238</v>
      </c>
      <c r="F138" s="171" t="s">
        <v>900</v>
      </c>
      <c r="G138">
        <f t="shared" si="3"/>
      </c>
    </row>
    <row r="139" spans="1:7" ht="15">
      <c r="A139" s="169" t="s">
        <v>900</v>
      </c>
      <c r="B139" s="169" t="s">
        <v>897</v>
      </c>
      <c r="C139" s="169" t="s">
        <v>212</v>
      </c>
      <c r="D139" s="169" t="s">
        <v>240</v>
      </c>
      <c r="E139" s="169" t="s">
        <v>238</v>
      </c>
      <c r="F139" s="171" t="s">
        <v>900</v>
      </c>
      <c r="G139">
        <f t="shared" si="3"/>
      </c>
    </row>
    <row r="140" spans="1:7" ht="15">
      <c r="A140" s="169" t="s">
        <v>900</v>
      </c>
      <c r="B140" s="169" t="s">
        <v>803</v>
      </c>
      <c r="C140" s="169" t="s">
        <v>31</v>
      </c>
      <c r="D140" s="169" t="s">
        <v>244</v>
      </c>
      <c r="E140" s="169" t="s">
        <v>222</v>
      </c>
      <c r="F140" s="171" t="s">
        <v>900</v>
      </c>
      <c r="G140">
        <f t="shared" si="3"/>
      </c>
    </row>
  </sheetData>
  <sheetProtection/>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B6:E19"/>
  <sheetViews>
    <sheetView showGridLines="0" zoomScalePageLayoutView="0" workbookViewId="0" topLeftCell="A1">
      <selection activeCell="A1" sqref="A1"/>
    </sheetView>
  </sheetViews>
  <sheetFormatPr defaultColWidth="9.140625" defaultRowHeight="15"/>
  <cols>
    <col min="1" max="1" width="2.7109375" style="0" customWidth="1"/>
    <col min="2" max="2" width="4.7109375" style="0" customWidth="1"/>
    <col min="4" max="4" width="132.7109375" style="0" customWidth="1"/>
    <col min="5" max="5" width="9.28125" style="0" customWidth="1"/>
  </cols>
  <sheetData>
    <row r="6" spans="2:5" ht="15">
      <c r="B6" s="1"/>
      <c r="C6" s="1"/>
      <c r="D6" s="1"/>
      <c r="E6" s="1"/>
    </row>
    <row r="7" spans="2:5" ht="16.5">
      <c r="B7" s="31" t="str">
        <f>"Selected Project:  "&amp;BasicData!$E$12</f>
        <v>Selected Project:  Piloting Natural Resource Valuation within Environmental Impact Assessments</v>
      </c>
      <c r="C7" s="1"/>
      <c r="D7" s="1"/>
      <c r="E7" s="1"/>
    </row>
    <row r="8" spans="2:5" ht="15" hidden="1">
      <c r="B8" s="1"/>
      <c r="C8" s="1"/>
      <c r="D8" s="1"/>
      <c r="E8" s="1"/>
    </row>
    <row r="9" spans="2:5" ht="15" hidden="1">
      <c r="B9" s="1"/>
      <c r="C9" s="1"/>
      <c r="D9" s="1"/>
      <c r="E9" s="1"/>
    </row>
    <row r="10" spans="2:5" s="3" customFormat="1" ht="20.25">
      <c r="B10" s="225" t="s">
        <v>179</v>
      </c>
      <c r="C10" s="225"/>
      <c r="D10" s="225"/>
      <c r="E10" s="225"/>
    </row>
    <row r="11" spans="2:5" s="3" customFormat="1" ht="16.5">
      <c r="B11" s="226"/>
      <c r="C11" s="226"/>
      <c r="D11" s="226"/>
      <c r="E11" s="226"/>
    </row>
    <row r="12" spans="2:5" s="3" customFormat="1" ht="16.5">
      <c r="B12" s="2"/>
      <c r="C12" s="2"/>
      <c r="D12" s="117"/>
      <c r="E12" s="2"/>
    </row>
    <row r="13" spans="2:5" ht="198">
      <c r="B13" s="2"/>
      <c r="C13" s="2"/>
      <c r="D13" s="117" t="s">
        <v>11</v>
      </c>
      <c r="E13" s="2"/>
    </row>
    <row r="14" spans="2:5" ht="33">
      <c r="B14" s="2"/>
      <c r="C14" s="2"/>
      <c r="D14" s="140" t="s">
        <v>759</v>
      </c>
      <c r="E14" s="2"/>
    </row>
    <row r="15" spans="2:5" ht="16.5">
      <c r="B15" s="2"/>
      <c r="C15" s="2"/>
      <c r="D15" s="2"/>
      <c r="E15" s="2"/>
    </row>
    <row r="16" spans="2:5" ht="66">
      <c r="B16" s="2"/>
      <c r="C16" s="2"/>
      <c r="D16" s="117" t="s">
        <v>14</v>
      </c>
      <c r="E16" s="2"/>
    </row>
    <row r="17" spans="2:5" ht="16.5">
      <c r="B17" s="2"/>
      <c r="C17" s="2"/>
      <c r="D17" s="2"/>
      <c r="E17" s="2"/>
    </row>
    <row r="18" spans="2:5" ht="16.5">
      <c r="B18" s="2"/>
      <c r="C18" s="2"/>
      <c r="D18" s="2"/>
      <c r="E18" s="2"/>
    </row>
    <row r="19" spans="2:5" ht="16.5">
      <c r="B19" s="2"/>
      <c r="C19" s="2"/>
      <c r="D19" s="2"/>
      <c r="E19" s="2"/>
    </row>
  </sheetData>
  <sheetProtection password="CA59" sheet="1" objects="1" scenarios="1"/>
  <mergeCells count="2">
    <mergeCell ref="B10:E10"/>
    <mergeCell ref="B11:E11"/>
  </mergeCells>
  <printOptions/>
  <pageMargins left="0.75" right="0.75" top="1" bottom="1" header="0.5" footer="0.5"/>
  <pageSetup horizontalDpi="600" verticalDpi="600"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C_BData"/>
  <dimension ref="B2:U211"/>
  <sheetViews>
    <sheetView showGridLines="0" zoomScalePageLayoutView="0" workbookViewId="0" topLeftCell="D29">
      <selection activeCell="F42" sqref="F42"/>
    </sheetView>
  </sheetViews>
  <sheetFormatPr defaultColWidth="9.140625" defaultRowHeight="15"/>
  <cols>
    <col min="1" max="1" width="2.7109375" style="69" customWidth="1"/>
    <col min="2" max="3" width="9.140625" style="69" customWidth="1"/>
    <col min="4" max="4" width="17.28125" style="69" customWidth="1"/>
    <col min="5" max="5" width="102.28125" style="69" customWidth="1"/>
    <col min="6" max="6" width="18.140625" style="69" customWidth="1"/>
    <col min="7" max="7" width="18.57421875" style="69" customWidth="1"/>
    <col min="8" max="8" width="5.140625" style="69" customWidth="1"/>
    <col min="9" max="9" width="9.140625" style="69" customWidth="1"/>
    <col min="10" max="10" width="3.7109375" style="69" customWidth="1"/>
    <col min="11" max="11" width="9.140625" style="69" customWidth="1"/>
    <col min="12" max="12" width="12.28125" style="29" customWidth="1"/>
    <col min="13" max="13" width="15.421875" style="29" hidden="1" customWidth="1"/>
    <col min="14" max="18" width="0" style="29" hidden="1" customWidth="1"/>
    <col min="19" max="20" width="9.140625" style="29" hidden="1" customWidth="1"/>
    <col min="21" max="21" width="0" style="29" hidden="1" customWidth="1"/>
    <col min="22" max="16384" width="9.140625" style="69" customWidth="1"/>
  </cols>
  <sheetData>
    <row r="1" ht="15"/>
    <row r="2" spans="2:10" ht="15">
      <c r="B2" s="79"/>
      <c r="C2" s="80"/>
      <c r="D2" s="80"/>
      <c r="E2" s="80"/>
      <c r="F2" s="80"/>
      <c r="G2" s="80"/>
      <c r="H2" s="80"/>
      <c r="I2" s="80"/>
      <c r="J2" s="81"/>
    </row>
    <row r="3" spans="2:10" ht="15">
      <c r="B3" s="82"/>
      <c r="C3" s="83"/>
      <c r="D3" s="83"/>
      <c r="E3" s="83"/>
      <c r="F3" s="83"/>
      <c r="G3" s="83"/>
      <c r="H3" s="83"/>
      <c r="I3" s="83"/>
      <c r="J3" s="84"/>
    </row>
    <row r="4" spans="2:10" ht="15">
      <c r="B4" s="82"/>
      <c r="C4" s="83"/>
      <c r="D4" s="83"/>
      <c r="E4" s="83"/>
      <c r="F4" s="83"/>
      <c r="G4" s="83"/>
      <c r="H4" s="83"/>
      <c r="I4" s="83"/>
      <c r="J4" s="84"/>
    </row>
    <row r="5" spans="2:10" ht="15">
      <c r="B5" s="82"/>
      <c r="C5" s="83"/>
      <c r="D5" s="83"/>
      <c r="E5" s="83"/>
      <c r="F5" s="83"/>
      <c r="G5" s="83"/>
      <c r="H5" s="83"/>
      <c r="I5" s="83"/>
      <c r="J5" s="84"/>
    </row>
    <row r="6" spans="2:10" ht="15">
      <c r="B6" s="82"/>
      <c r="C6" s="83"/>
      <c r="D6" s="83"/>
      <c r="E6" s="83"/>
      <c r="F6" s="83"/>
      <c r="G6" s="83"/>
      <c r="H6" s="83"/>
      <c r="I6" s="83"/>
      <c r="J6" s="84"/>
    </row>
    <row r="7" spans="2:10" ht="15">
      <c r="B7" s="82"/>
      <c r="C7" s="83"/>
      <c r="D7" s="83"/>
      <c r="E7" s="83"/>
      <c r="F7" s="83"/>
      <c r="G7" s="83"/>
      <c r="H7" s="83"/>
      <c r="I7" s="83"/>
      <c r="J7" s="84"/>
    </row>
    <row r="8" spans="2:10" ht="15" hidden="1">
      <c r="B8" s="82"/>
      <c r="C8" s="83"/>
      <c r="D8" s="83"/>
      <c r="E8" s="83"/>
      <c r="F8" s="83"/>
      <c r="G8" s="83"/>
      <c r="H8" s="83"/>
      <c r="I8" s="83"/>
      <c r="J8" s="84"/>
    </row>
    <row r="9" spans="2:10" ht="15" hidden="1">
      <c r="B9" s="82"/>
      <c r="C9" s="83"/>
      <c r="D9" s="83"/>
      <c r="E9" s="83"/>
      <c r="F9" s="83"/>
      <c r="G9" s="83"/>
      <c r="H9" s="83"/>
      <c r="I9" s="83"/>
      <c r="J9" s="84"/>
    </row>
    <row r="10" spans="2:21" s="73" customFormat="1" ht="20.25">
      <c r="B10" s="227" t="s">
        <v>453</v>
      </c>
      <c r="C10" s="228"/>
      <c r="D10" s="228"/>
      <c r="E10" s="228"/>
      <c r="F10" s="228"/>
      <c r="G10" s="228"/>
      <c r="H10" s="228"/>
      <c r="I10" s="228"/>
      <c r="J10" s="229"/>
      <c r="L10" s="29"/>
      <c r="M10" s="29"/>
      <c r="N10" s="29"/>
      <c r="O10" s="29"/>
      <c r="P10" s="29"/>
      <c r="Q10" s="29"/>
      <c r="R10" s="29"/>
      <c r="S10" s="29"/>
      <c r="T10" s="29"/>
      <c r="U10" s="29"/>
    </row>
    <row r="11" spans="2:21" s="73" customFormat="1" ht="16.5">
      <c r="B11" s="85"/>
      <c r="C11" s="86"/>
      <c r="D11" s="86"/>
      <c r="E11" s="86"/>
      <c r="F11" s="86"/>
      <c r="G11" s="86"/>
      <c r="H11" s="86"/>
      <c r="I11" s="86"/>
      <c r="J11" s="87"/>
      <c r="L11" s="29"/>
      <c r="M11" s="29"/>
      <c r="N11" s="29"/>
      <c r="O11" s="29"/>
      <c r="P11" s="29"/>
      <c r="Q11" s="29"/>
      <c r="R11" s="29"/>
      <c r="S11" s="29"/>
      <c r="T11" s="29"/>
      <c r="U11" s="29"/>
    </row>
    <row r="12" spans="2:21" s="73" customFormat="1" ht="51" customHeight="1">
      <c r="B12" s="85"/>
      <c r="C12" s="86"/>
      <c r="D12" s="88" t="s">
        <v>129</v>
      </c>
      <c r="E12" s="17" t="s">
        <v>1271</v>
      </c>
      <c r="F12" s="86"/>
      <c r="G12" s="86"/>
      <c r="H12" s="86"/>
      <c r="I12" s="86"/>
      <c r="J12" s="87"/>
      <c r="L12" s="29"/>
      <c r="M12" s="29"/>
      <c r="N12" s="29"/>
      <c r="O12" s="29"/>
      <c r="P12" s="29"/>
      <c r="Q12" s="29"/>
      <c r="R12" s="29"/>
      <c r="S12" s="29"/>
      <c r="T12" s="29"/>
      <c r="U12" s="29"/>
    </row>
    <row r="13" spans="2:21" s="73" customFormat="1" ht="16.5" hidden="1">
      <c r="B13" s="82"/>
      <c r="C13" s="83"/>
      <c r="D13" s="83"/>
      <c r="E13" s="83"/>
      <c r="F13" s="83"/>
      <c r="G13" s="83"/>
      <c r="H13" s="83"/>
      <c r="I13" s="83"/>
      <c r="J13" s="87"/>
      <c r="L13" s="29"/>
      <c r="M13" s="29"/>
      <c r="N13" s="29"/>
      <c r="O13" s="29"/>
      <c r="P13" s="29"/>
      <c r="Q13" s="29"/>
      <c r="R13" s="29"/>
      <c r="S13" s="29"/>
      <c r="T13" s="29"/>
      <c r="U13" s="29"/>
    </row>
    <row r="14" spans="2:21" s="73" customFormat="1" ht="16.5" hidden="1">
      <c r="B14" s="82"/>
      <c r="C14" s="83"/>
      <c r="D14" s="83"/>
      <c r="E14" s="83"/>
      <c r="F14" s="83"/>
      <c r="G14" s="83"/>
      <c r="H14" s="83"/>
      <c r="I14" s="83"/>
      <c r="J14" s="87"/>
      <c r="L14" s="29"/>
      <c r="M14" s="29"/>
      <c r="N14" s="29"/>
      <c r="O14" s="29"/>
      <c r="P14" s="29"/>
      <c r="Q14" s="29"/>
      <c r="R14" s="29"/>
      <c r="S14" s="29"/>
      <c r="T14" s="29"/>
      <c r="U14" s="29"/>
    </row>
    <row r="15" spans="2:21" s="73" customFormat="1" ht="16.5" hidden="1">
      <c r="B15" s="82"/>
      <c r="C15" s="83"/>
      <c r="D15" s="83"/>
      <c r="E15" s="83"/>
      <c r="F15" s="83"/>
      <c r="G15" s="83"/>
      <c r="H15" s="83"/>
      <c r="I15" s="83"/>
      <c r="J15" s="87"/>
      <c r="L15" s="29"/>
      <c r="M15" s="29"/>
      <c r="N15" s="29"/>
      <c r="O15" s="29"/>
      <c r="P15" s="29"/>
      <c r="Q15" s="29"/>
      <c r="R15" s="29"/>
      <c r="S15" s="29"/>
      <c r="T15" s="29"/>
      <c r="U15" s="29"/>
    </row>
    <row r="16" spans="2:21" s="73" customFormat="1" ht="16.5" hidden="1">
      <c r="B16" s="82"/>
      <c r="C16" s="83"/>
      <c r="D16" s="83"/>
      <c r="E16" s="83"/>
      <c r="F16" s="83"/>
      <c r="G16" s="83"/>
      <c r="H16" s="83"/>
      <c r="I16" s="83"/>
      <c r="J16" s="87"/>
      <c r="L16" s="29"/>
      <c r="M16" s="29"/>
      <c r="N16" s="29"/>
      <c r="O16" s="29"/>
      <c r="P16" s="29"/>
      <c r="Q16" s="29"/>
      <c r="R16" s="29"/>
      <c r="S16" s="29"/>
      <c r="T16" s="29"/>
      <c r="U16" s="29"/>
    </row>
    <row r="17" spans="2:21" s="73" customFormat="1" ht="16.5">
      <c r="B17" s="85"/>
      <c r="C17" s="86"/>
      <c r="D17" s="86"/>
      <c r="E17" s="86"/>
      <c r="F17" s="86"/>
      <c r="G17" s="86"/>
      <c r="H17" s="86"/>
      <c r="I17" s="86"/>
      <c r="J17" s="87"/>
      <c r="L17" s="29"/>
      <c r="M17" s="29"/>
      <c r="N17" s="29"/>
      <c r="O17" s="29"/>
      <c r="P17" s="29"/>
      <c r="Q17" s="29"/>
      <c r="R17" s="29"/>
      <c r="S17" s="29"/>
      <c r="T17" s="29"/>
      <c r="U17" s="29"/>
    </row>
    <row r="18" spans="2:21" s="73" customFormat="1" ht="178.5" customHeight="1">
      <c r="B18" s="85"/>
      <c r="C18" s="86"/>
      <c r="D18" s="88" t="s">
        <v>128</v>
      </c>
      <c r="E18" s="17"/>
      <c r="F18" s="86"/>
      <c r="G18" s="86"/>
      <c r="H18" s="86"/>
      <c r="I18" s="86"/>
      <c r="J18" s="87"/>
      <c r="L18" s="29"/>
      <c r="M18" s="29"/>
      <c r="N18" s="29"/>
      <c r="O18" s="29"/>
      <c r="P18" s="29"/>
      <c r="Q18" s="29"/>
      <c r="R18" s="29"/>
      <c r="S18" s="29"/>
      <c r="T18" s="29"/>
      <c r="U18" s="29"/>
    </row>
    <row r="19" spans="2:21" s="73" customFormat="1" ht="16.5">
      <c r="B19" s="85"/>
      <c r="C19" s="86"/>
      <c r="D19" s="86"/>
      <c r="E19" s="86"/>
      <c r="F19" s="86"/>
      <c r="G19" s="86"/>
      <c r="H19" s="86"/>
      <c r="I19" s="86"/>
      <c r="J19" s="87"/>
      <c r="L19" s="29"/>
      <c r="M19" s="29" t="s">
        <v>407</v>
      </c>
      <c r="N19" s="29" t="s">
        <v>133</v>
      </c>
      <c r="O19" s="29"/>
      <c r="P19" s="29" t="s">
        <v>390</v>
      </c>
      <c r="Q19" s="29" t="s">
        <v>526</v>
      </c>
      <c r="R19" s="29" t="s">
        <v>391</v>
      </c>
      <c r="S19" s="29" t="s">
        <v>414</v>
      </c>
      <c r="T19" s="29" t="s">
        <v>728</v>
      </c>
      <c r="U19" s="29" t="s">
        <v>729</v>
      </c>
    </row>
    <row r="20" spans="2:21" s="73" customFormat="1" ht="16.5">
      <c r="B20" s="85"/>
      <c r="C20" s="86"/>
      <c r="D20" s="89" t="s">
        <v>130</v>
      </c>
      <c r="E20" s="18">
        <v>3619</v>
      </c>
      <c r="F20" s="86"/>
      <c r="G20" s="86"/>
      <c r="H20" s="86"/>
      <c r="I20" s="86"/>
      <c r="J20" s="87"/>
      <c r="L20" s="29"/>
      <c r="M20" s="90" t="s">
        <v>1017</v>
      </c>
      <c r="N20" s="29" t="s">
        <v>543</v>
      </c>
      <c r="O20" s="29" t="s">
        <v>125</v>
      </c>
      <c r="P20" s="29" t="s">
        <v>117</v>
      </c>
      <c r="Q20" s="29">
        <v>1</v>
      </c>
      <c r="R20" s="29">
        <v>1</v>
      </c>
      <c r="S20" s="29" t="s">
        <v>430</v>
      </c>
      <c r="T20" s="29" t="s">
        <v>703</v>
      </c>
      <c r="U20" s="29" t="s">
        <v>730</v>
      </c>
    </row>
    <row r="21" spans="2:21" s="73" customFormat="1" ht="16.5">
      <c r="B21" s="85"/>
      <c r="C21" s="91"/>
      <c r="D21" s="88" t="s">
        <v>131</v>
      </c>
      <c r="E21" s="17" t="s">
        <v>1272</v>
      </c>
      <c r="F21" s="86"/>
      <c r="G21" s="86"/>
      <c r="H21" s="86"/>
      <c r="I21" s="86"/>
      <c r="J21" s="87"/>
      <c r="L21" s="29"/>
      <c r="M21" s="90" t="s">
        <v>160</v>
      </c>
      <c r="N21" s="29" t="s">
        <v>389</v>
      </c>
      <c r="O21" s="29" t="s">
        <v>126</v>
      </c>
      <c r="P21" s="29" t="s">
        <v>118</v>
      </c>
      <c r="Q21" s="29">
        <v>2</v>
      </c>
      <c r="R21" s="29">
        <v>2</v>
      </c>
      <c r="S21" s="29" t="s">
        <v>427</v>
      </c>
      <c r="T21" s="29" t="s">
        <v>704</v>
      </c>
      <c r="U21" s="29" t="s">
        <v>731</v>
      </c>
    </row>
    <row r="22" spans="2:21" s="73" customFormat="1" ht="16.5">
      <c r="B22" s="85"/>
      <c r="C22" s="91"/>
      <c r="D22" s="88" t="s">
        <v>132</v>
      </c>
      <c r="E22" s="17" t="s">
        <v>1273</v>
      </c>
      <c r="F22" s="86"/>
      <c r="G22" s="86"/>
      <c r="H22" s="86"/>
      <c r="I22" s="86"/>
      <c r="J22" s="87"/>
      <c r="L22" s="29"/>
      <c r="M22" s="90" t="s">
        <v>470</v>
      </c>
      <c r="N22" s="29" t="s">
        <v>180</v>
      </c>
      <c r="O22" s="29"/>
      <c r="P22" s="29" t="s">
        <v>522</v>
      </c>
      <c r="Q22" s="29">
        <v>3</v>
      </c>
      <c r="R22" s="29">
        <v>3</v>
      </c>
      <c r="S22" s="29" t="s">
        <v>429</v>
      </c>
      <c r="T22" s="29" t="s">
        <v>705</v>
      </c>
      <c r="U22" s="29" t="s">
        <v>732</v>
      </c>
    </row>
    <row r="23" spans="2:21" s="73" customFormat="1" ht="16.5">
      <c r="B23" s="85"/>
      <c r="C23" s="91"/>
      <c r="D23" s="92" t="s">
        <v>133</v>
      </c>
      <c r="E23" s="19" t="s">
        <v>389</v>
      </c>
      <c r="F23" s="86"/>
      <c r="G23" s="86"/>
      <c r="H23" s="86"/>
      <c r="I23" s="86"/>
      <c r="J23" s="87"/>
      <c r="L23" s="29"/>
      <c r="M23" s="90" t="s">
        <v>1018</v>
      </c>
      <c r="N23" s="29"/>
      <c r="O23" s="29"/>
      <c r="P23" s="29" t="s">
        <v>119</v>
      </c>
      <c r="Q23" s="29">
        <v>4</v>
      </c>
      <c r="R23" s="29">
        <v>4</v>
      </c>
      <c r="S23" s="29" t="s">
        <v>428</v>
      </c>
      <c r="T23" s="29" t="s">
        <v>706</v>
      </c>
      <c r="U23" s="29" t="s">
        <v>733</v>
      </c>
    </row>
    <row r="24" spans="2:21" s="73" customFormat="1" ht="16.5">
      <c r="B24" s="85"/>
      <c r="C24" s="86"/>
      <c r="D24" s="88" t="s">
        <v>127</v>
      </c>
      <c r="E24" s="4" t="s">
        <v>1057</v>
      </c>
      <c r="F24" s="86"/>
      <c r="G24" s="86"/>
      <c r="H24" s="86"/>
      <c r="I24" s="86"/>
      <c r="J24" s="87"/>
      <c r="L24" s="29"/>
      <c r="M24" s="90" t="s">
        <v>1019</v>
      </c>
      <c r="N24" s="29"/>
      <c r="O24" s="29"/>
      <c r="P24" s="29" t="s">
        <v>523</v>
      </c>
      <c r="Q24" s="29">
        <v>5</v>
      </c>
      <c r="R24" s="29">
        <v>5</v>
      </c>
      <c r="S24" s="29" t="s">
        <v>356</v>
      </c>
      <c r="T24" s="29" t="s">
        <v>707</v>
      </c>
      <c r="U24" s="29" t="s">
        <v>734</v>
      </c>
    </row>
    <row r="25" spans="2:21" s="73" customFormat="1" ht="16.5">
      <c r="B25" s="85"/>
      <c r="C25" s="86"/>
      <c r="D25" s="91"/>
      <c r="E25" s="4"/>
      <c r="F25" s="86"/>
      <c r="G25" s="86"/>
      <c r="H25" s="86"/>
      <c r="I25" s="86"/>
      <c r="J25" s="87"/>
      <c r="L25" s="29"/>
      <c r="M25" s="90" t="s">
        <v>1020</v>
      </c>
      <c r="N25" s="29"/>
      <c r="O25" s="29"/>
      <c r="P25" s="29" t="s">
        <v>524</v>
      </c>
      <c r="Q25" s="29">
        <v>6</v>
      </c>
      <c r="R25" s="29">
        <v>6</v>
      </c>
      <c r="S25" s="29"/>
      <c r="T25" s="29" t="s">
        <v>708</v>
      </c>
      <c r="U25" s="29" t="s">
        <v>735</v>
      </c>
    </row>
    <row r="26" spans="2:21" s="73" customFormat="1" ht="16.5">
      <c r="B26" s="85"/>
      <c r="C26" s="86"/>
      <c r="D26" s="91"/>
      <c r="E26" s="4"/>
      <c r="F26" s="86"/>
      <c r="G26" s="86"/>
      <c r="H26" s="86"/>
      <c r="I26" s="86"/>
      <c r="J26" s="87"/>
      <c r="L26" s="29"/>
      <c r="M26" s="90" t="s">
        <v>471</v>
      </c>
      <c r="N26" s="29"/>
      <c r="O26" s="29"/>
      <c r="P26" s="29" t="s">
        <v>120</v>
      </c>
      <c r="Q26" s="29"/>
      <c r="R26" s="29"/>
      <c r="S26" s="29"/>
      <c r="T26" s="29" t="s">
        <v>709</v>
      </c>
      <c r="U26" s="29" t="s">
        <v>736</v>
      </c>
    </row>
    <row r="27" spans="2:21" s="73" customFormat="1" ht="16.5">
      <c r="B27" s="85"/>
      <c r="C27" s="86"/>
      <c r="D27" s="91"/>
      <c r="E27" s="4"/>
      <c r="F27" s="86"/>
      <c r="G27" s="86"/>
      <c r="H27" s="86"/>
      <c r="I27" s="86"/>
      <c r="J27" s="87"/>
      <c r="L27" s="29"/>
      <c r="M27" s="90" t="s">
        <v>472</v>
      </c>
      <c r="N27" s="29"/>
      <c r="O27" s="29"/>
      <c r="P27" s="29" t="s">
        <v>525</v>
      </c>
      <c r="Q27" s="29"/>
      <c r="R27" s="29"/>
      <c r="S27" s="29"/>
      <c r="T27" s="29" t="s">
        <v>710</v>
      </c>
      <c r="U27" s="29" t="s">
        <v>737</v>
      </c>
    </row>
    <row r="28" spans="2:21" s="73" customFormat="1" ht="16.5">
      <c r="B28" s="85"/>
      <c r="C28" s="86"/>
      <c r="D28" s="86"/>
      <c r="E28" s="4"/>
      <c r="F28" s="86"/>
      <c r="G28" s="86"/>
      <c r="H28" s="86"/>
      <c r="I28" s="86"/>
      <c r="J28" s="87"/>
      <c r="L28" s="29"/>
      <c r="M28" s="90" t="s">
        <v>134</v>
      </c>
      <c r="N28" s="29"/>
      <c r="O28" s="29"/>
      <c r="Q28" s="29"/>
      <c r="R28" s="29"/>
      <c r="S28" s="29"/>
      <c r="T28" s="29" t="s">
        <v>711</v>
      </c>
      <c r="U28" s="29" t="s">
        <v>738</v>
      </c>
    </row>
    <row r="29" spans="2:21" s="73" customFormat="1" ht="16.5">
      <c r="B29" s="85"/>
      <c r="C29" s="86"/>
      <c r="D29" s="88"/>
      <c r="E29" s="86"/>
      <c r="F29" s="86"/>
      <c r="G29" s="86"/>
      <c r="H29" s="86"/>
      <c r="I29" s="86"/>
      <c r="J29" s="87"/>
      <c r="L29" s="29"/>
      <c r="M29" s="90" t="s">
        <v>135</v>
      </c>
      <c r="N29" s="29"/>
      <c r="O29" s="29"/>
      <c r="Q29" s="29"/>
      <c r="R29" s="29"/>
      <c r="S29" s="29"/>
      <c r="T29" s="29" t="s">
        <v>712</v>
      </c>
      <c r="U29" s="29" t="s">
        <v>739</v>
      </c>
    </row>
    <row r="30" spans="2:21" s="73" customFormat="1" ht="16.5">
      <c r="B30" s="85"/>
      <c r="C30" s="86"/>
      <c r="D30" s="93" t="s">
        <v>390</v>
      </c>
      <c r="E30" s="20" t="s">
        <v>1270</v>
      </c>
      <c r="F30" s="86"/>
      <c r="G30" s="86"/>
      <c r="H30" s="86"/>
      <c r="I30" s="86"/>
      <c r="J30" s="87"/>
      <c r="L30" s="29"/>
      <c r="M30" s="90" t="s">
        <v>1021</v>
      </c>
      <c r="N30" s="29"/>
      <c r="O30" s="29"/>
      <c r="Q30" s="29"/>
      <c r="R30" s="29"/>
      <c r="S30" s="29"/>
      <c r="T30" s="29" t="s">
        <v>713</v>
      </c>
      <c r="U30" s="29" t="s">
        <v>740</v>
      </c>
    </row>
    <row r="31" spans="2:21" s="73" customFormat="1" ht="16.5">
      <c r="B31" s="85"/>
      <c r="C31" s="86"/>
      <c r="D31" s="93" t="s">
        <v>728</v>
      </c>
      <c r="E31" s="20"/>
      <c r="F31" s="86"/>
      <c r="G31" s="86"/>
      <c r="H31" s="86"/>
      <c r="I31" s="86"/>
      <c r="J31" s="87"/>
      <c r="L31" s="29"/>
      <c r="M31" s="90" t="s">
        <v>1022</v>
      </c>
      <c r="N31" s="29"/>
      <c r="O31" s="29"/>
      <c r="Q31" s="29"/>
      <c r="R31" s="29"/>
      <c r="S31" s="29"/>
      <c r="T31" s="29" t="s">
        <v>714</v>
      </c>
      <c r="U31" s="29" t="s">
        <v>741</v>
      </c>
    </row>
    <row r="32" spans="2:21" s="73" customFormat="1" ht="16.5">
      <c r="B32" s="85"/>
      <c r="C32" s="86"/>
      <c r="D32" s="93" t="s">
        <v>760</v>
      </c>
      <c r="E32" s="20"/>
      <c r="F32" s="86"/>
      <c r="G32" s="86"/>
      <c r="H32" s="86"/>
      <c r="I32" s="86"/>
      <c r="J32" s="87"/>
      <c r="L32" s="29"/>
      <c r="M32" s="90" t="s">
        <v>1023</v>
      </c>
      <c r="N32" s="29"/>
      <c r="O32" s="29"/>
      <c r="Q32" s="29"/>
      <c r="R32" s="29"/>
      <c r="S32" s="29"/>
      <c r="T32" s="29" t="s">
        <v>715</v>
      </c>
      <c r="U32" s="29" t="s">
        <v>742</v>
      </c>
    </row>
    <row r="33" spans="2:21" s="73" customFormat="1" ht="16.5">
      <c r="B33" s="85"/>
      <c r="C33" s="86"/>
      <c r="D33" s="86"/>
      <c r="E33" s="86"/>
      <c r="F33" s="86"/>
      <c r="G33" s="86"/>
      <c r="H33" s="86"/>
      <c r="I33" s="86"/>
      <c r="J33" s="87"/>
      <c r="L33" s="29"/>
      <c r="M33" s="90" t="s">
        <v>473</v>
      </c>
      <c r="N33" s="29"/>
      <c r="O33" s="29"/>
      <c r="Q33" s="29"/>
      <c r="R33" s="29"/>
      <c r="S33" s="29"/>
      <c r="T33" s="29" t="s">
        <v>727</v>
      </c>
      <c r="U33" s="29" t="s">
        <v>743</v>
      </c>
    </row>
    <row r="34" spans="2:21" s="73" customFormat="1" ht="16.5">
      <c r="B34" s="85"/>
      <c r="C34" s="86"/>
      <c r="D34" s="94"/>
      <c r="E34" s="141" t="s">
        <v>410</v>
      </c>
      <c r="F34" s="86"/>
      <c r="G34" s="86"/>
      <c r="H34" s="86"/>
      <c r="I34" s="86"/>
      <c r="J34" s="87"/>
      <c r="L34" s="29"/>
      <c r="M34" s="90" t="s">
        <v>1024</v>
      </c>
      <c r="N34" s="29"/>
      <c r="O34" s="29"/>
      <c r="Q34" s="29"/>
      <c r="R34" s="29"/>
      <c r="S34" s="29"/>
      <c r="T34" t="s">
        <v>94</v>
      </c>
      <c r="U34" s="29" t="s">
        <v>744</v>
      </c>
    </row>
    <row r="35" spans="2:21" s="73" customFormat="1" ht="16.5">
      <c r="B35" s="85"/>
      <c r="C35" s="86"/>
      <c r="D35" s="94"/>
      <c r="E35" s="89" t="s">
        <v>305</v>
      </c>
      <c r="F35" s="27"/>
      <c r="G35" s="86"/>
      <c r="H35" s="86"/>
      <c r="I35" s="86"/>
      <c r="J35" s="87"/>
      <c r="L35" s="29"/>
      <c r="M35" s="90" t="s">
        <v>474</v>
      </c>
      <c r="N35" s="29"/>
      <c r="O35" s="29"/>
      <c r="Q35" s="29"/>
      <c r="R35" s="29"/>
      <c r="S35" s="29"/>
      <c r="T35" t="s">
        <v>93</v>
      </c>
      <c r="U35" s="29"/>
    </row>
    <row r="36" spans="2:21" s="73" customFormat="1" ht="16.5">
      <c r="B36" s="85"/>
      <c r="C36" s="86"/>
      <c r="D36" s="94"/>
      <c r="E36" s="89" t="s">
        <v>181</v>
      </c>
      <c r="F36" s="27">
        <v>39657</v>
      </c>
      <c r="G36" s="86"/>
      <c r="H36" s="86"/>
      <c r="I36" s="86"/>
      <c r="J36" s="87"/>
      <c r="L36" s="29"/>
      <c r="M36" s="90" t="s">
        <v>359</v>
      </c>
      <c r="N36" s="29"/>
      <c r="O36" s="29"/>
      <c r="Q36" s="29"/>
      <c r="R36" s="29"/>
      <c r="S36" s="29"/>
      <c r="T36" t="s">
        <v>95</v>
      </c>
      <c r="U36" s="29"/>
    </row>
    <row r="37" spans="2:21" s="73" customFormat="1" ht="16.5">
      <c r="B37" s="85"/>
      <c r="C37" s="86"/>
      <c r="D37" s="94"/>
      <c r="E37" s="89" t="s">
        <v>306</v>
      </c>
      <c r="F37" s="27">
        <v>40008</v>
      </c>
      <c r="G37" s="86"/>
      <c r="H37" s="86"/>
      <c r="I37" s="86"/>
      <c r="J37" s="87"/>
      <c r="L37" s="29"/>
      <c r="M37" s="90" t="s">
        <v>475</v>
      </c>
      <c r="N37" s="29"/>
      <c r="O37" s="29"/>
      <c r="Q37" s="29"/>
      <c r="R37" s="29"/>
      <c r="S37" s="29"/>
      <c r="T37" s="29" t="s">
        <v>716</v>
      </c>
      <c r="U37" s="29"/>
    </row>
    <row r="38" spans="2:21" s="73" customFormat="1" ht="16.5">
      <c r="B38" s="85"/>
      <c r="C38" s="86"/>
      <c r="D38" s="94"/>
      <c r="E38" s="89" t="s">
        <v>1105</v>
      </c>
      <c r="F38" s="27"/>
      <c r="G38" s="86"/>
      <c r="H38" s="86"/>
      <c r="I38" s="86"/>
      <c r="J38" s="87"/>
      <c r="L38" s="29"/>
      <c r="M38" s="90" t="s">
        <v>1025</v>
      </c>
      <c r="N38" s="29"/>
      <c r="O38" s="29"/>
      <c r="Q38" s="29"/>
      <c r="R38" s="29"/>
      <c r="S38" s="29"/>
      <c r="T38" s="29" t="s">
        <v>717</v>
      </c>
      <c r="U38" s="29"/>
    </row>
    <row r="39" spans="2:21" s="73" customFormat="1" ht="16.5">
      <c r="B39" s="85"/>
      <c r="C39" s="86"/>
      <c r="D39" s="94"/>
      <c r="E39" s="89" t="s">
        <v>307</v>
      </c>
      <c r="F39" s="27">
        <v>40791</v>
      </c>
      <c r="G39" s="86"/>
      <c r="H39" s="86"/>
      <c r="I39" s="86"/>
      <c r="J39" s="87"/>
      <c r="L39" s="29"/>
      <c r="M39" s="90" t="s">
        <v>476</v>
      </c>
      <c r="N39" s="29"/>
      <c r="O39" s="29"/>
      <c r="Q39" s="29"/>
      <c r="R39" s="29"/>
      <c r="S39" s="29"/>
      <c r="T39" s="29" t="s">
        <v>718</v>
      </c>
      <c r="U39" s="29"/>
    </row>
    <row r="40" spans="2:21" s="73" customFormat="1" ht="16.5">
      <c r="B40" s="85"/>
      <c r="C40" s="86"/>
      <c r="D40" s="94"/>
      <c r="E40" s="89" t="s">
        <v>1</v>
      </c>
      <c r="F40" s="27"/>
      <c r="G40" s="86"/>
      <c r="H40" s="86"/>
      <c r="I40" s="86"/>
      <c r="J40" s="87"/>
      <c r="L40" s="29"/>
      <c r="M40" s="90" t="s">
        <v>1026</v>
      </c>
      <c r="N40" s="29"/>
      <c r="O40" s="29"/>
      <c r="Q40" s="29"/>
      <c r="R40" s="29"/>
      <c r="S40" s="29"/>
      <c r="T40" s="29" t="s">
        <v>719</v>
      </c>
      <c r="U40" s="29"/>
    </row>
    <row r="41" spans="2:21" s="73" customFormat="1" ht="16.5">
      <c r="B41" s="85"/>
      <c r="C41" s="86"/>
      <c r="D41" s="94"/>
      <c r="E41" s="89" t="s">
        <v>308</v>
      </c>
      <c r="F41" s="27"/>
      <c r="G41" s="86"/>
      <c r="H41" s="86"/>
      <c r="I41" s="86"/>
      <c r="J41" s="87"/>
      <c r="L41" s="29"/>
      <c r="M41" s="90" t="s">
        <v>1027</v>
      </c>
      <c r="N41" s="29"/>
      <c r="O41" s="29"/>
      <c r="Q41" s="29"/>
      <c r="R41" s="29"/>
      <c r="S41" s="29"/>
      <c r="T41" s="29" t="s">
        <v>720</v>
      </c>
      <c r="U41" s="29"/>
    </row>
    <row r="42" spans="2:21" s="73" customFormat="1" ht="16.5">
      <c r="B42" s="85"/>
      <c r="C42" s="86"/>
      <c r="D42" s="94"/>
      <c r="E42" s="89" t="s">
        <v>3</v>
      </c>
      <c r="F42" s="27"/>
      <c r="G42" s="86"/>
      <c r="H42" s="86"/>
      <c r="I42" s="86"/>
      <c r="J42" s="87"/>
      <c r="L42" s="29"/>
      <c r="M42" s="90" t="s">
        <v>477</v>
      </c>
      <c r="N42" s="29"/>
      <c r="O42" s="29"/>
      <c r="Q42" s="29"/>
      <c r="R42" s="29"/>
      <c r="S42" s="29"/>
      <c r="T42" s="29" t="s">
        <v>721</v>
      </c>
      <c r="U42" s="29"/>
    </row>
    <row r="43" spans="2:21" s="73" customFormat="1" ht="16.5">
      <c r="B43" s="85"/>
      <c r="C43" s="86"/>
      <c r="D43" s="94"/>
      <c r="E43" s="89" t="s">
        <v>5</v>
      </c>
      <c r="F43" s="27"/>
      <c r="G43" s="86"/>
      <c r="H43" s="86"/>
      <c r="I43" s="86"/>
      <c r="J43" s="87"/>
      <c r="L43" s="29"/>
      <c r="M43" s="90" t="s">
        <v>478</v>
      </c>
      <c r="N43" s="29"/>
      <c r="O43" s="29"/>
      <c r="Q43" s="29"/>
      <c r="R43" s="29"/>
      <c r="S43" s="29"/>
      <c r="T43" s="29" t="s">
        <v>722</v>
      </c>
      <c r="U43" s="29"/>
    </row>
    <row r="44" spans="2:21" s="73" customFormat="1" ht="16.5">
      <c r="B44" s="85"/>
      <c r="C44" s="86"/>
      <c r="D44" s="94"/>
      <c r="E44" s="89" t="s">
        <v>4</v>
      </c>
      <c r="F44" s="27"/>
      <c r="G44" s="86"/>
      <c r="H44" s="86"/>
      <c r="I44" s="86"/>
      <c r="J44" s="87"/>
      <c r="L44" s="29"/>
      <c r="M44" s="90" t="s">
        <v>1028</v>
      </c>
      <c r="N44" s="29"/>
      <c r="O44" s="29"/>
      <c r="Q44" s="29"/>
      <c r="R44" s="29"/>
      <c r="S44" s="29"/>
      <c r="T44" s="29" t="s">
        <v>726</v>
      </c>
      <c r="U44" s="29"/>
    </row>
    <row r="45" spans="2:21" s="73" customFormat="1" ht="16.5">
      <c r="B45" s="85"/>
      <c r="C45" s="86"/>
      <c r="D45" s="94"/>
      <c r="E45" s="89" t="s">
        <v>309</v>
      </c>
      <c r="F45" s="27"/>
      <c r="G45" s="86"/>
      <c r="H45" s="86"/>
      <c r="I45" s="86"/>
      <c r="J45" s="87"/>
      <c r="L45" s="29"/>
      <c r="M45" s="90" t="s">
        <v>479</v>
      </c>
      <c r="N45" s="29"/>
      <c r="O45" s="29"/>
      <c r="Q45" s="29"/>
      <c r="R45" s="29"/>
      <c r="S45" s="29"/>
      <c r="T45" s="29" t="s">
        <v>143</v>
      </c>
      <c r="U45" s="29"/>
    </row>
    <row r="46" spans="2:21" s="73" customFormat="1" ht="16.5">
      <c r="B46" s="85"/>
      <c r="C46" s="86"/>
      <c r="D46" s="95"/>
      <c r="E46" s="89" t="s">
        <v>408</v>
      </c>
      <c r="F46" s="4"/>
      <c r="G46" s="86"/>
      <c r="H46" s="86"/>
      <c r="I46" s="86"/>
      <c r="J46" s="87"/>
      <c r="L46" s="29"/>
      <c r="M46" s="90" t="s">
        <v>1029</v>
      </c>
      <c r="N46" s="29"/>
      <c r="O46" s="29"/>
      <c r="P46" s="29"/>
      <c r="Q46" s="29"/>
      <c r="R46" s="29"/>
      <c r="S46" s="29"/>
      <c r="T46" s="29" t="s">
        <v>723</v>
      </c>
      <c r="U46" s="29"/>
    </row>
    <row r="47" spans="2:21" s="73" customFormat="1" ht="16.5">
      <c r="B47" s="85"/>
      <c r="C47" s="86"/>
      <c r="D47" s="94"/>
      <c r="E47" s="141" t="s">
        <v>409</v>
      </c>
      <c r="F47" s="86"/>
      <c r="G47" s="86"/>
      <c r="H47" s="86"/>
      <c r="I47" s="86"/>
      <c r="J47" s="87"/>
      <c r="L47" s="29"/>
      <c r="M47" s="90" t="s">
        <v>1030</v>
      </c>
      <c r="N47" s="29"/>
      <c r="O47" s="29"/>
      <c r="P47" s="29"/>
      <c r="Q47" s="29"/>
      <c r="R47" s="29"/>
      <c r="S47" s="29"/>
      <c r="T47" s="29" t="s">
        <v>724</v>
      </c>
      <c r="U47" s="29"/>
    </row>
    <row r="48" spans="2:21" s="73" customFormat="1" ht="16.5">
      <c r="B48" s="85"/>
      <c r="C48" s="86"/>
      <c r="D48" s="95"/>
      <c r="E48" s="89" t="s">
        <v>1269</v>
      </c>
      <c r="F48" s="27"/>
      <c r="G48" s="86"/>
      <c r="H48" s="86"/>
      <c r="I48" s="86"/>
      <c r="J48" s="87"/>
      <c r="L48" s="29"/>
      <c r="M48" s="90" t="s">
        <v>480</v>
      </c>
      <c r="N48" s="29"/>
      <c r="O48" s="29"/>
      <c r="P48" s="29"/>
      <c r="Q48" s="29"/>
      <c r="R48" s="29"/>
      <c r="S48" s="29"/>
      <c r="T48" s="29" t="s">
        <v>725</v>
      </c>
      <c r="U48" s="29"/>
    </row>
    <row r="49" spans="2:21" s="73" customFormat="1" ht="16.5">
      <c r="B49" s="85"/>
      <c r="C49" s="86"/>
      <c r="D49" s="95"/>
      <c r="E49" s="89"/>
      <c r="F49" s="27"/>
      <c r="G49" s="86"/>
      <c r="H49" s="86"/>
      <c r="I49" s="86"/>
      <c r="J49" s="87"/>
      <c r="L49" s="29"/>
      <c r="M49" s="90" t="s">
        <v>1031</v>
      </c>
      <c r="N49" s="29"/>
      <c r="O49" s="29"/>
      <c r="P49" s="29"/>
      <c r="Q49" s="29"/>
      <c r="R49" s="29"/>
      <c r="S49" s="29"/>
      <c r="T49" s="29"/>
      <c r="U49" s="29"/>
    </row>
    <row r="50" spans="2:21" s="73" customFormat="1" ht="16.5">
      <c r="B50" s="85"/>
      <c r="C50" s="86"/>
      <c r="D50" s="95"/>
      <c r="E50" s="89"/>
      <c r="F50" s="27"/>
      <c r="G50" s="86"/>
      <c r="H50" s="86"/>
      <c r="I50" s="86"/>
      <c r="J50" s="87"/>
      <c r="L50" s="29"/>
      <c r="M50" s="90" t="s">
        <v>360</v>
      </c>
      <c r="N50" s="29"/>
      <c r="O50" s="29"/>
      <c r="P50" s="29"/>
      <c r="Q50" s="29"/>
      <c r="R50" s="29"/>
      <c r="S50" s="29"/>
      <c r="T50" s="29"/>
      <c r="U50" s="29"/>
    </row>
    <row r="51" spans="2:21" s="73" customFormat="1" ht="16.5">
      <c r="B51" s="85"/>
      <c r="C51" s="86"/>
      <c r="D51" s="95"/>
      <c r="E51" s="89"/>
      <c r="F51" s="27"/>
      <c r="G51" s="86"/>
      <c r="H51" s="86"/>
      <c r="I51" s="86"/>
      <c r="J51" s="87"/>
      <c r="L51" s="29"/>
      <c r="M51" s="90" t="s">
        <v>537</v>
      </c>
      <c r="N51" s="29"/>
      <c r="O51" s="29"/>
      <c r="P51" s="29"/>
      <c r="Q51" s="29"/>
      <c r="R51" s="29"/>
      <c r="S51" s="29"/>
      <c r="T51" s="29"/>
      <c r="U51" s="29"/>
    </row>
    <row r="52" spans="2:21" s="73" customFormat="1" ht="16.5">
      <c r="B52" s="85"/>
      <c r="C52" s="86"/>
      <c r="D52" s="95"/>
      <c r="E52" s="89"/>
      <c r="F52" s="27"/>
      <c r="G52" s="86"/>
      <c r="H52" s="86"/>
      <c r="I52" s="86"/>
      <c r="J52" s="87"/>
      <c r="L52" s="29"/>
      <c r="M52" s="90" t="s">
        <v>1032</v>
      </c>
      <c r="N52" s="29"/>
      <c r="O52" s="29"/>
      <c r="P52" s="29"/>
      <c r="Q52" s="29"/>
      <c r="R52" s="29"/>
      <c r="S52" s="29"/>
      <c r="T52" s="29"/>
      <c r="U52" s="29"/>
    </row>
    <row r="53" spans="2:21" s="73" customFormat="1" ht="16.5">
      <c r="B53" s="85"/>
      <c r="C53" s="86"/>
      <c r="D53" s="94"/>
      <c r="E53" s="141" t="s">
        <v>411</v>
      </c>
      <c r="F53" s="86"/>
      <c r="G53" s="86"/>
      <c r="H53" s="86"/>
      <c r="I53" s="86"/>
      <c r="J53" s="87"/>
      <c r="L53" s="29"/>
      <c r="M53" s="90" t="s">
        <v>481</v>
      </c>
      <c r="N53" s="29"/>
      <c r="O53" s="29"/>
      <c r="P53" s="29"/>
      <c r="Q53" s="29"/>
      <c r="R53" s="29"/>
      <c r="S53" s="29"/>
      <c r="T53" s="29"/>
      <c r="U53" s="29"/>
    </row>
    <row r="54" spans="2:21" s="73" customFormat="1" ht="16.5">
      <c r="B54" s="85"/>
      <c r="C54" s="86"/>
      <c r="D54" s="86"/>
      <c r="E54" s="89" t="s">
        <v>7</v>
      </c>
      <c r="F54" s="27"/>
      <c r="G54" s="86"/>
      <c r="H54" s="86"/>
      <c r="I54" s="86"/>
      <c r="J54" s="87"/>
      <c r="L54" s="29"/>
      <c r="M54" s="90" t="s">
        <v>482</v>
      </c>
      <c r="N54" s="29"/>
      <c r="O54" s="29"/>
      <c r="P54" s="29"/>
      <c r="Q54" s="29"/>
      <c r="R54" s="29"/>
      <c r="S54" s="29"/>
      <c r="T54" s="29"/>
      <c r="U54" s="29"/>
    </row>
    <row r="55" spans="2:21" s="73" customFormat="1" ht="16.5">
      <c r="B55" s="85"/>
      <c r="C55" s="86"/>
      <c r="D55" s="86"/>
      <c r="E55" s="89" t="s">
        <v>745</v>
      </c>
      <c r="F55" s="4"/>
      <c r="G55" s="86"/>
      <c r="H55" s="86"/>
      <c r="I55" s="86"/>
      <c r="J55" s="87"/>
      <c r="L55" s="29"/>
      <c r="M55" s="90" t="s">
        <v>361</v>
      </c>
      <c r="N55" s="29"/>
      <c r="O55" s="29"/>
      <c r="P55" s="29"/>
      <c r="Q55" s="29"/>
      <c r="R55" s="29"/>
      <c r="S55" s="29"/>
      <c r="T55" s="29"/>
      <c r="U55" s="29"/>
    </row>
    <row r="56" spans="2:21" s="73" customFormat="1" ht="16.5">
      <c r="B56" s="85"/>
      <c r="C56" s="86"/>
      <c r="D56" s="86"/>
      <c r="E56" s="89" t="s">
        <v>413</v>
      </c>
      <c r="F56" s="27"/>
      <c r="G56" s="86"/>
      <c r="H56" s="86"/>
      <c r="I56" s="86"/>
      <c r="J56" s="87"/>
      <c r="L56" s="29"/>
      <c r="M56" s="90" t="s">
        <v>1033</v>
      </c>
      <c r="N56" s="29"/>
      <c r="O56" s="29"/>
      <c r="P56" s="29"/>
      <c r="Q56" s="29"/>
      <c r="R56" s="29"/>
      <c r="S56" s="29"/>
      <c r="T56" s="29"/>
      <c r="U56" s="29"/>
    </row>
    <row r="57" spans="2:21" s="73" customFormat="1" ht="16.5">
      <c r="B57" s="85"/>
      <c r="C57" s="86"/>
      <c r="D57" s="86"/>
      <c r="E57" s="89" t="s">
        <v>8</v>
      </c>
      <c r="F57" s="27"/>
      <c r="G57" s="86"/>
      <c r="H57" s="86"/>
      <c r="I57" s="86"/>
      <c r="J57" s="87"/>
      <c r="L57" s="29"/>
      <c r="M57" s="90" t="s">
        <v>1034</v>
      </c>
      <c r="N57" s="29"/>
      <c r="O57" s="29"/>
      <c r="P57" s="29"/>
      <c r="Q57" s="29"/>
      <c r="R57" s="29"/>
      <c r="S57" s="29"/>
      <c r="T57" s="29"/>
      <c r="U57" s="29"/>
    </row>
    <row r="58" spans="2:21" s="73" customFormat="1" ht="16.5">
      <c r="B58" s="85"/>
      <c r="C58" s="86"/>
      <c r="D58" s="86"/>
      <c r="E58" s="89" t="s">
        <v>761</v>
      </c>
      <c r="F58" s="4"/>
      <c r="G58" s="86"/>
      <c r="H58" s="86"/>
      <c r="I58" s="86"/>
      <c r="J58" s="87"/>
      <c r="L58" s="29"/>
      <c r="M58" s="90" t="s">
        <v>1035</v>
      </c>
      <c r="N58" s="29"/>
      <c r="O58" s="29"/>
      <c r="P58" s="29"/>
      <c r="Q58" s="29"/>
      <c r="R58" s="29"/>
      <c r="S58" s="29"/>
      <c r="T58" s="29"/>
      <c r="U58" s="29"/>
    </row>
    <row r="59" spans="2:21" s="73" customFormat="1" ht="16.5">
      <c r="B59" s="85"/>
      <c r="C59" s="86"/>
      <c r="D59" s="86"/>
      <c r="E59" s="89" t="s">
        <v>412</v>
      </c>
      <c r="F59" s="27"/>
      <c r="G59" s="86"/>
      <c r="H59" s="86"/>
      <c r="I59" s="86"/>
      <c r="J59" s="87"/>
      <c r="L59" s="29"/>
      <c r="M59" s="90" t="s">
        <v>483</v>
      </c>
      <c r="N59" s="29"/>
      <c r="O59" s="29"/>
      <c r="P59" s="29"/>
      <c r="Q59" s="29"/>
      <c r="R59" s="29"/>
      <c r="S59" s="29"/>
      <c r="T59" s="29"/>
      <c r="U59" s="29"/>
    </row>
    <row r="60" spans="2:21" s="73" customFormat="1" ht="16.5">
      <c r="B60" s="85"/>
      <c r="C60" s="86"/>
      <c r="D60" s="86"/>
      <c r="E60" s="93" t="s">
        <v>44</v>
      </c>
      <c r="F60" s="4"/>
      <c r="G60" s="86"/>
      <c r="H60" s="86"/>
      <c r="I60" s="86"/>
      <c r="J60" s="87"/>
      <c r="L60" s="29"/>
      <c r="M60" s="90" t="s">
        <v>1036</v>
      </c>
      <c r="N60" s="29"/>
      <c r="O60" s="29"/>
      <c r="P60" s="29"/>
      <c r="Q60" s="29"/>
      <c r="R60" s="29"/>
      <c r="S60" s="29"/>
      <c r="T60" s="29"/>
      <c r="U60" s="29"/>
    </row>
    <row r="61" spans="2:21" s="73" customFormat="1" ht="16.5">
      <c r="B61" s="85"/>
      <c r="C61" s="86"/>
      <c r="D61" s="86"/>
      <c r="E61" s="86"/>
      <c r="F61" s="86"/>
      <c r="G61" s="86"/>
      <c r="H61" s="86"/>
      <c r="I61" s="86"/>
      <c r="J61" s="87"/>
      <c r="K61" s="97"/>
      <c r="L61" s="29"/>
      <c r="M61" s="90" t="s">
        <v>484</v>
      </c>
      <c r="N61" s="29"/>
      <c r="O61" s="29"/>
      <c r="P61" s="29"/>
      <c r="Q61" s="29"/>
      <c r="R61" s="29"/>
      <c r="S61" s="29"/>
      <c r="T61" s="29"/>
      <c r="U61" s="29"/>
    </row>
    <row r="62" spans="2:21" s="73" customFormat="1" ht="16.5">
      <c r="B62" s="85"/>
      <c r="C62" s="86"/>
      <c r="D62" s="94" t="s">
        <v>415</v>
      </c>
      <c r="E62" s="86"/>
      <c r="F62" s="86"/>
      <c r="G62" s="86"/>
      <c r="H62" s="86"/>
      <c r="I62" s="86"/>
      <c r="J62" s="87"/>
      <c r="L62" s="29"/>
      <c r="M62" s="90" t="s">
        <v>355</v>
      </c>
      <c r="N62" s="29"/>
      <c r="O62" s="29"/>
      <c r="P62" s="29"/>
      <c r="Q62" s="29"/>
      <c r="R62" s="29"/>
      <c r="S62" s="29"/>
      <c r="T62" s="29"/>
      <c r="U62" s="29"/>
    </row>
    <row r="63" spans="2:21" s="73" customFormat="1" ht="16.5">
      <c r="B63" s="85"/>
      <c r="C63" s="86"/>
      <c r="D63" s="96" t="s">
        <v>416</v>
      </c>
      <c r="E63" s="86"/>
      <c r="F63" s="86"/>
      <c r="G63" s="86"/>
      <c r="H63" s="86"/>
      <c r="I63" s="86"/>
      <c r="J63" s="87"/>
      <c r="L63" s="29"/>
      <c r="M63" s="90" t="s">
        <v>1037</v>
      </c>
      <c r="N63" s="29"/>
      <c r="O63" s="29"/>
      <c r="P63" s="29"/>
      <c r="Q63" s="29"/>
      <c r="R63" s="29"/>
      <c r="S63" s="29"/>
      <c r="T63" s="29"/>
      <c r="U63" s="29"/>
    </row>
    <row r="64" spans="2:21" s="73" customFormat="1" ht="79.5" customHeight="1">
      <c r="B64" s="85"/>
      <c r="C64" s="86"/>
      <c r="D64" s="86"/>
      <c r="E64" s="7"/>
      <c r="F64" s="86"/>
      <c r="G64" s="86"/>
      <c r="H64" s="86"/>
      <c r="I64" s="86"/>
      <c r="J64" s="87"/>
      <c r="K64" s="97"/>
      <c r="L64" s="29"/>
      <c r="M64" s="90" t="s">
        <v>362</v>
      </c>
      <c r="N64" s="29"/>
      <c r="O64" s="29"/>
      <c r="P64" s="29"/>
      <c r="Q64" s="29"/>
      <c r="R64" s="29"/>
      <c r="S64" s="29"/>
      <c r="T64" s="29"/>
      <c r="U64" s="29"/>
    </row>
    <row r="65" spans="2:21" s="73" customFormat="1" ht="16.5">
      <c r="B65" s="85"/>
      <c r="C65" s="86"/>
      <c r="D65" s="96" t="s">
        <v>417</v>
      </c>
      <c r="E65" s="86"/>
      <c r="F65" s="86"/>
      <c r="G65" s="86"/>
      <c r="H65" s="86"/>
      <c r="I65" s="86"/>
      <c r="J65" s="87"/>
      <c r="L65" s="29"/>
      <c r="M65" s="90" t="s">
        <v>1038</v>
      </c>
      <c r="N65" s="29"/>
      <c r="O65" s="29"/>
      <c r="P65" s="29"/>
      <c r="Q65" s="29"/>
      <c r="R65" s="29"/>
      <c r="S65" s="29"/>
      <c r="T65" s="29"/>
      <c r="U65" s="29"/>
    </row>
    <row r="66" spans="2:21" s="73" customFormat="1" ht="131.25" customHeight="1">
      <c r="B66" s="85"/>
      <c r="C66" s="86"/>
      <c r="D66" s="86"/>
      <c r="E66" s="7"/>
      <c r="F66" s="86"/>
      <c r="G66" s="86"/>
      <c r="H66" s="86"/>
      <c r="I66" s="86"/>
      <c r="J66" s="87"/>
      <c r="L66" s="29"/>
      <c r="M66" s="90" t="s">
        <v>1039</v>
      </c>
      <c r="N66" s="29"/>
      <c r="O66" s="29"/>
      <c r="P66" s="29"/>
      <c r="Q66" s="29"/>
      <c r="R66" s="29"/>
      <c r="S66" s="29"/>
      <c r="T66" s="29"/>
      <c r="U66" s="29"/>
    </row>
    <row r="67" spans="2:21" s="73" customFormat="1" ht="16.5">
      <c r="B67" s="85"/>
      <c r="C67" s="86"/>
      <c r="D67" s="86"/>
      <c r="E67" s="86"/>
      <c r="F67" s="86"/>
      <c r="G67" s="86"/>
      <c r="H67" s="86"/>
      <c r="I67" s="86"/>
      <c r="J67" s="87"/>
      <c r="K67" s="97"/>
      <c r="L67" s="29"/>
      <c r="M67" s="90" t="s">
        <v>363</v>
      </c>
      <c r="N67" s="29"/>
      <c r="O67" s="29"/>
      <c r="P67" s="29"/>
      <c r="Q67" s="29"/>
      <c r="R67" s="29"/>
      <c r="S67" s="29"/>
      <c r="T67" s="29"/>
      <c r="U67" s="29"/>
    </row>
    <row r="68" spans="2:21" s="73" customFormat="1" ht="16.5">
      <c r="B68" s="85"/>
      <c r="C68" s="86"/>
      <c r="D68" s="94" t="s">
        <v>38</v>
      </c>
      <c r="E68" s="86"/>
      <c r="F68" s="86"/>
      <c r="G68" s="86"/>
      <c r="H68" s="86"/>
      <c r="I68" s="86"/>
      <c r="J68" s="87"/>
      <c r="L68" s="29"/>
      <c r="M68" s="90" t="s">
        <v>1040</v>
      </c>
      <c r="N68" s="29"/>
      <c r="O68" s="29"/>
      <c r="P68" s="29"/>
      <c r="Q68" s="29"/>
      <c r="R68" s="29"/>
      <c r="S68" s="29"/>
      <c r="T68" s="29"/>
      <c r="U68" s="29"/>
    </row>
    <row r="69" spans="2:21" s="73" customFormat="1" ht="16.5">
      <c r="B69" s="85"/>
      <c r="C69" s="86"/>
      <c r="D69" s="98" t="s">
        <v>418</v>
      </c>
      <c r="E69" s="86"/>
      <c r="F69" s="86"/>
      <c r="G69" s="86"/>
      <c r="H69" s="86"/>
      <c r="I69" s="86"/>
      <c r="J69" s="87"/>
      <c r="L69" s="29"/>
      <c r="M69" s="90" t="s">
        <v>1041</v>
      </c>
      <c r="N69" s="29"/>
      <c r="O69" s="29"/>
      <c r="P69" s="29"/>
      <c r="Q69" s="29"/>
      <c r="R69" s="29"/>
      <c r="S69" s="29"/>
      <c r="T69" s="29"/>
      <c r="U69" s="29"/>
    </row>
    <row r="70" spans="2:21" s="73" customFormat="1" ht="16.5">
      <c r="B70" s="85"/>
      <c r="C70" s="86"/>
      <c r="D70" s="77" t="s">
        <v>419</v>
      </c>
      <c r="E70" s="5"/>
      <c r="F70" s="86"/>
      <c r="G70" s="86"/>
      <c r="H70" s="86"/>
      <c r="I70" s="86"/>
      <c r="J70" s="87"/>
      <c r="L70" s="29"/>
      <c r="M70" s="90" t="s">
        <v>485</v>
      </c>
      <c r="N70" s="29"/>
      <c r="O70" s="29"/>
      <c r="P70" s="29"/>
      <c r="Q70" s="29"/>
      <c r="R70" s="29"/>
      <c r="S70" s="29"/>
      <c r="T70" s="29"/>
      <c r="U70" s="29"/>
    </row>
    <row r="71" spans="2:21" s="73" customFormat="1" ht="16.5">
      <c r="B71" s="85"/>
      <c r="C71" s="86"/>
      <c r="D71" s="77" t="s">
        <v>420</v>
      </c>
      <c r="E71" s="5"/>
      <c r="F71" s="86"/>
      <c r="G71" s="86"/>
      <c r="H71" s="86"/>
      <c r="I71" s="86"/>
      <c r="J71" s="87"/>
      <c r="L71" s="29"/>
      <c r="M71" s="90" t="s">
        <v>486</v>
      </c>
      <c r="N71" s="29"/>
      <c r="O71" s="29"/>
      <c r="P71" s="29"/>
      <c r="Q71" s="29"/>
      <c r="R71" s="29"/>
      <c r="S71" s="29"/>
      <c r="T71" s="29"/>
      <c r="U71" s="29"/>
    </row>
    <row r="72" spans="2:21" s="73" customFormat="1" ht="16.5">
      <c r="B72" s="85"/>
      <c r="C72" s="86"/>
      <c r="D72" s="77" t="s">
        <v>9</v>
      </c>
      <c r="E72" s="28"/>
      <c r="F72" s="86"/>
      <c r="G72" s="86"/>
      <c r="H72" s="86"/>
      <c r="I72" s="86"/>
      <c r="J72" s="87"/>
      <c r="L72" s="29"/>
      <c r="M72" s="90" t="s">
        <v>487</v>
      </c>
      <c r="N72" s="29"/>
      <c r="O72" s="29"/>
      <c r="P72" s="29"/>
      <c r="Q72" s="29"/>
      <c r="R72" s="29"/>
      <c r="S72" s="29"/>
      <c r="T72" s="29"/>
      <c r="U72" s="29"/>
    </row>
    <row r="73" spans="2:21" s="73" customFormat="1" ht="15" customHeight="1">
      <c r="B73" s="85"/>
      <c r="C73" s="86"/>
      <c r="D73" s="96" t="s">
        <v>182</v>
      </c>
      <c r="E73" s="86"/>
      <c r="F73" s="86"/>
      <c r="G73" s="86"/>
      <c r="H73" s="86"/>
      <c r="I73" s="86"/>
      <c r="J73" s="87"/>
      <c r="L73" s="29"/>
      <c r="M73" s="90" t="s">
        <v>1042</v>
      </c>
      <c r="N73" s="29"/>
      <c r="O73" s="29"/>
      <c r="P73" s="29"/>
      <c r="Q73" s="29"/>
      <c r="R73" s="29"/>
      <c r="S73" s="29"/>
      <c r="T73" s="29"/>
      <c r="U73" s="29"/>
    </row>
    <row r="74" spans="2:21" s="73" customFormat="1" ht="16.5">
      <c r="B74" s="85"/>
      <c r="C74" s="86"/>
      <c r="D74" s="77" t="s">
        <v>419</v>
      </c>
      <c r="E74" s="5"/>
      <c r="F74" s="86"/>
      <c r="G74" s="86"/>
      <c r="H74" s="86"/>
      <c r="I74" s="86"/>
      <c r="J74" s="87"/>
      <c r="L74" s="29"/>
      <c r="M74" s="90" t="s">
        <v>1043</v>
      </c>
      <c r="N74" s="29"/>
      <c r="O74" s="29"/>
      <c r="P74" s="29"/>
      <c r="Q74" s="29"/>
      <c r="R74" s="29"/>
      <c r="S74" s="29"/>
      <c r="T74" s="29"/>
      <c r="U74" s="29"/>
    </row>
    <row r="75" spans="2:21" s="73" customFormat="1" ht="16.5">
      <c r="B75" s="85"/>
      <c r="C75" s="86"/>
      <c r="D75" s="77" t="s">
        <v>420</v>
      </c>
      <c r="E75" s="5"/>
      <c r="F75" s="86"/>
      <c r="G75" s="86"/>
      <c r="H75" s="86"/>
      <c r="I75" s="86"/>
      <c r="J75" s="87"/>
      <c r="L75" s="29"/>
      <c r="M75" s="90" t="s">
        <v>488</v>
      </c>
      <c r="N75" s="29"/>
      <c r="O75" s="29"/>
      <c r="P75" s="29"/>
      <c r="Q75" s="29"/>
      <c r="R75" s="29"/>
      <c r="S75" s="29"/>
      <c r="T75" s="29"/>
      <c r="U75" s="29"/>
    </row>
    <row r="76" spans="2:21" s="73" customFormat="1" ht="16.5">
      <c r="B76" s="85"/>
      <c r="C76" s="86"/>
      <c r="D76" s="77" t="s">
        <v>9</v>
      </c>
      <c r="E76" s="28"/>
      <c r="F76" s="86"/>
      <c r="G76" s="86"/>
      <c r="H76" s="86"/>
      <c r="I76" s="86"/>
      <c r="J76" s="87"/>
      <c r="L76" s="29"/>
      <c r="M76" s="90" t="s">
        <v>1044</v>
      </c>
      <c r="N76" s="29"/>
      <c r="O76" s="29"/>
      <c r="P76" s="29"/>
      <c r="Q76" s="29"/>
      <c r="R76" s="29"/>
      <c r="S76" s="29"/>
      <c r="T76" s="29"/>
      <c r="U76" s="29"/>
    </row>
    <row r="77" spans="2:21" s="73" customFormat="1" ht="16.5">
      <c r="B77" s="85"/>
      <c r="C77" s="86"/>
      <c r="D77" s="96" t="s">
        <v>183</v>
      </c>
      <c r="E77" s="86"/>
      <c r="F77" s="86"/>
      <c r="G77" s="86"/>
      <c r="H77" s="86"/>
      <c r="I77" s="86"/>
      <c r="J77" s="87"/>
      <c r="L77" s="29"/>
      <c r="M77" s="90" t="s">
        <v>1045</v>
      </c>
      <c r="N77" s="29"/>
      <c r="O77" s="29"/>
      <c r="P77" s="29"/>
      <c r="Q77" s="29"/>
      <c r="R77" s="29"/>
      <c r="S77" s="29"/>
      <c r="T77" s="29"/>
      <c r="U77" s="29"/>
    </row>
    <row r="78" spans="2:21" s="73" customFormat="1" ht="16.5">
      <c r="B78" s="85"/>
      <c r="C78" s="86"/>
      <c r="D78" s="77" t="s">
        <v>419</v>
      </c>
      <c r="E78" s="5"/>
      <c r="F78" s="86"/>
      <c r="G78" s="86"/>
      <c r="H78" s="86"/>
      <c r="I78" s="86"/>
      <c r="J78" s="87"/>
      <c r="L78" s="29"/>
      <c r="M78" s="90" t="s">
        <v>1046</v>
      </c>
      <c r="N78" s="29"/>
      <c r="O78" s="29"/>
      <c r="P78" s="29"/>
      <c r="Q78" s="29"/>
      <c r="R78" s="29"/>
      <c r="S78" s="29"/>
      <c r="T78" s="29"/>
      <c r="U78" s="29"/>
    </row>
    <row r="79" spans="2:21" s="73" customFormat="1" ht="16.5">
      <c r="B79" s="85"/>
      <c r="C79" s="86"/>
      <c r="D79" s="77" t="s">
        <v>420</v>
      </c>
      <c r="E79" s="5"/>
      <c r="F79" s="86"/>
      <c r="G79" s="86"/>
      <c r="H79" s="86"/>
      <c r="I79" s="86"/>
      <c r="J79" s="87"/>
      <c r="L79" s="29"/>
      <c r="M79" s="90" t="s">
        <v>364</v>
      </c>
      <c r="N79" s="29"/>
      <c r="O79" s="29"/>
      <c r="P79" s="29"/>
      <c r="Q79" s="29"/>
      <c r="R79" s="29"/>
      <c r="S79" s="29"/>
      <c r="T79" s="29"/>
      <c r="U79" s="29"/>
    </row>
    <row r="80" spans="2:13" ht="16.5">
      <c r="B80" s="85"/>
      <c r="C80" s="86"/>
      <c r="D80" s="77" t="s">
        <v>9</v>
      </c>
      <c r="E80" s="28"/>
      <c r="F80" s="86"/>
      <c r="G80" s="86"/>
      <c r="H80" s="86"/>
      <c r="I80" s="86"/>
      <c r="J80" s="87"/>
      <c r="M80" s="90" t="s">
        <v>365</v>
      </c>
    </row>
    <row r="81" spans="2:13" ht="16.5">
      <c r="B81" s="85"/>
      <c r="C81" s="86"/>
      <c r="D81" s="86"/>
      <c r="E81" s="86"/>
      <c r="F81" s="86"/>
      <c r="G81" s="86"/>
      <c r="H81" s="86"/>
      <c r="I81" s="86"/>
      <c r="J81" s="87"/>
      <c r="M81" s="90" t="s">
        <v>1047</v>
      </c>
    </row>
    <row r="82" spans="2:13" ht="16.5">
      <c r="B82" s="85"/>
      <c r="C82" s="86"/>
      <c r="D82" s="86"/>
      <c r="E82" s="86"/>
      <c r="F82" s="86"/>
      <c r="G82" s="86"/>
      <c r="H82" s="86"/>
      <c r="I82" s="86"/>
      <c r="J82" s="87"/>
      <c r="M82" s="90" t="s">
        <v>1048</v>
      </c>
    </row>
    <row r="83" spans="2:13" ht="16.5">
      <c r="B83" s="85"/>
      <c r="C83" s="86" t="s">
        <v>0</v>
      </c>
      <c r="D83" s="86"/>
      <c r="E83" s="86"/>
      <c r="F83" s="86"/>
      <c r="G83" s="86"/>
      <c r="H83" s="86"/>
      <c r="I83" s="86"/>
      <c r="J83" s="87"/>
      <c r="M83" s="90" t="s">
        <v>489</v>
      </c>
    </row>
    <row r="84" spans="2:13" ht="16.5">
      <c r="B84" s="85"/>
      <c r="C84" s="86" t="s">
        <v>2</v>
      </c>
      <c r="D84" s="86"/>
      <c r="E84" s="86"/>
      <c r="F84" s="86"/>
      <c r="G84" s="86"/>
      <c r="H84" s="86"/>
      <c r="I84" s="86"/>
      <c r="J84" s="87"/>
      <c r="M84" s="90" t="s">
        <v>366</v>
      </c>
    </row>
    <row r="85" spans="2:13" ht="16.5">
      <c r="B85" s="85"/>
      <c r="C85" s="91"/>
      <c r="D85" s="91"/>
      <c r="E85" s="91"/>
      <c r="F85" s="91"/>
      <c r="G85" s="91"/>
      <c r="H85" s="91"/>
      <c r="I85" s="86"/>
      <c r="J85" s="87"/>
      <c r="M85" s="90" t="s">
        <v>490</v>
      </c>
    </row>
    <row r="86" spans="2:13" ht="16.5">
      <c r="B86" s="99"/>
      <c r="C86" s="100"/>
      <c r="D86" s="100"/>
      <c r="E86" s="100"/>
      <c r="F86" s="100"/>
      <c r="G86" s="100"/>
      <c r="H86" s="100"/>
      <c r="I86" s="100"/>
      <c r="J86" s="101"/>
      <c r="M86" s="90" t="s">
        <v>367</v>
      </c>
    </row>
    <row r="87" ht="15">
      <c r="M87" s="90" t="s">
        <v>1049</v>
      </c>
    </row>
    <row r="88" ht="15">
      <c r="M88" s="90" t="s">
        <v>491</v>
      </c>
    </row>
    <row r="89" ht="15">
      <c r="M89" s="90" t="s">
        <v>492</v>
      </c>
    </row>
    <row r="90" ht="15">
      <c r="M90" s="90" t="s">
        <v>1050</v>
      </c>
    </row>
    <row r="91" ht="15">
      <c r="M91" s="90" t="s">
        <v>1051</v>
      </c>
    </row>
    <row r="92" ht="15">
      <c r="M92" s="90" t="s">
        <v>1052</v>
      </c>
    </row>
    <row r="93" ht="15">
      <c r="M93" s="90" t="s">
        <v>493</v>
      </c>
    </row>
    <row r="94" ht="15">
      <c r="M94" s="90" t="s">
        <v>494</v>
      </c>
    </row>
    <row r="95" ht="15">
      <c r="M95" s="90" t="s">
        <v>1053</v>
      </c>
    </row>
    <row r="96" ht="15">
      <c r="M96" s="90" t="s">
        <v>368</v>
      </c>
    </row>
    <row r="97" ht="15">
      <c r="M97" s="90" t="s">
        <v>158</v>
      </c>
    </row>
    <row r="98" ht="15">
      <c r="M98" s="90" t="s">
        <v>1054</v>
      </c>
    </row>
    <row r="99" ht="15">
      <c r="M99" s="90" t="s">
        <v>1055</v>
      </c>
    </row>
    <row r="100" ht="15">
      <c r="M100" s="90" t="s">
        <v>369</v>
      </c>
    </row>
    <row r="101" ht="15">
      <c r="M101" s="90" t="s">
        <v>1056</v>
      </c>
    </row>
    <row r="102" ht="15">
      <c r="M102" s="90" t="s">
        <v>370</v>
      </c>
    </row>
    <row r="103" ht="15">
      <c r="M103" s="90" t="s">
        <v>1057</v>
      </c>
    </row>
    <row r="104" ht="15">
      <c r="M104" s="90" t="s">
        <v>371</v>
      </c>
    </row>
    <row r="105" ht="15">
      <c r="M105" s="90" t="s">
        <v>123</v>
      </c>
    </row>
    <row r="106" ht="15">
      <c r="M106" s="90" t="s">
        <v>495</v>
      </c>
    </row>
    <row r="107" ht="15">
      <c r="M107" s="90" t="s">
        <v>496</v>
      </c>
    </row>
    <row r="108" ht="15">
      <c r="M108" s="90" t="s">
        <v>1058</v>
      </c>
    </row>
    <row r="109" ht="15">
      <c r="M109" s="90" t="s">
        <v>148</v>
      </c>
    </row>
    <row r="110" ht="15">
      <c r="M110" s="90" t="s">
        <v>152</v>
      </c>
    </row>
    <row r="111" ht="15">
      <c r="M111" s="90" t="s">
        <v>1059</v>
      </c>
    </row>
    <row r="112" ht="15">
      <c r="M112" s="90" t="s">
        <v>497</v>
      </c>
    </row>
    <row r="113" ht="15">
      <c r="M113" s="90" t="s">
        <v>149</v>
      </c>
    </row>
    <row r="114" ht="15">
      <c r="M114" s="90" t="s">
        <v>498</v>
      </c>
    </row>
    <row r="115" ht="15">
      <c r="M115" s="90" t="s">
        <v>1060</v>
      </c>
    </row>
    <row r="116" ht="15">
      <c r="M116" s="90" t="s">
        <v>1061</v>
      </c>
    </row>
    <row r="117" ht="15">
      <c r="M117" s="90" t="s">
        <v>1062</v>
      </c>
    </row>
    <row r="118" ht="15">
      <c r="M118" s="90" t="s">
        <v>499</v>
      </c>
    </row>
    <row r="119" ht="15">
      <c r="M119" s="90" t="s">
        <v>373</v>
      </c>
    </row>
    <row r="120" ht="15">
      <c r="M120" s="90" t="s">
        <v>500</v>
      </c>
    </row>
    <row r="121" ht="15">
      <c r="M121" s="90" t="s">
        <v>501</v>
      </c>
    </row>
    <row r="122" ht="15">
      <c r="M122" s="90" t="s">
        <v>502</v>
      </c>
    </row>
    <row r="123" ht="15">
      <c r="M123" s="90" t="s">
        <v>503</v>
      </c>
    </row>
    <row r="124" ht="15">
      <c r="M124" s="90" t="s">
        <v>1063</v>
      </c>
    </row>
    <row r="125" ht="15">
      <c r="M125" s="90" t="s">
        <v>1064</v>
      </c>
    </row>
    <row r="126" ht="15">
      <c r="M126" s="90" t="s">
        <v>1065</v>
      </c>
    </row>
    <row r="127" ht="15">
      <c r="M127" s="90" t="s">
        <v>1066</v>
      </c>
    </row>
    <row r="128" ht="15">
      <c r="M128" s="90" t="s">
        <v>504</v>
      </c>
    </row>
    <row r="129" ht="15">
      <c r="M129" s="90" t="s">
        <v>374</v>
      </c>
    </row>
    <row r="130" ht="15">
      <c r="M130" s="90" t="s">
        <v>1067</v>
      </c>
    </row>
    <row r="131" ht="15">
      <c r="M131" s="90" t="s">
        <v>1068</v>
      </c>
    </row>
    <row r="132" ht="15">
      <c r="M132" s="90" t="s">
        <v>505</v>
      </c>
    </row>
    <row r="133" ht="15">
      <c r="M133" s="90" t="s">
        <v>151</v>
      </c>
    </row>
    <row r="134" ht="15">
      <c r="M134" s="90" t="s">
        <v>506</v>
      </c>
    </row>
    <row r="135" ht="15">
      <c r="M135" s="90" t="s">
        <v>159</v>
      </c>
    </row>
    <row r="136" ht="15">
      <c r="M136" s="90" t="s">
        <v>1069</v>
      </c>
    </row>
    <row r="137" ht="15">
      <c r="M137" s="90" t="s">
        <v>507</v>
      </c>
    </row>
    <row r="138" ht="15">
      <c r="M138" s="90" t="s">
        <v>1070</v>
      </c>
    </row>
    <row r="139" ht="15">
      <c r="M139" s="90" t="s">
        <v>508</v>
      </c>
    </row>
    <row r="140" ht="15">
      <c r="M140" s="90" t="s">
        <v>375</v>
      </c>
    </row>
    <row r="141" ht="15">
      <c r="M141" s="90" t="s">
        <v>376</v>
      </c>
    </row>
    <row r="142" ht="15">
      <c r="M142" s="90" t="s">
        <v>509</v>
      </c>
    </row>
    <row r="143" ht="15">
      <c r="M143" s="90" t="s">
        <v>154</v>
      </c>
    </row>
    <row r="144" ht="15">
      <c r="M144" s="90" t="s">
        <v>377</v>
      </c>
    </row>
    <row r="145" ht="15">
      <c r="M145" s="90" t="s">
        <v>378</v>
      </c>
    </row>
    <row r="146" ht="15">
      <c r="M146" s="90" t="s">
        <v>1071</v>
      </c>
    </row>
    <row r="147" ht="15">
      <c r="M147" s="90" t="s">
        <v>379</v>
      </c>
    </row>
    <row r="148" ht="15">
      <c r="M148" s="90" t="s">
        <v>1072</v>
      </c>
    </row>
    <row r="149" ht="15">
      <c r="M149" s="90" t="s">
        <v>1073</v>
      </c>
    </row>
    <row r="150" ht="15">
      <c r="M150" s="90" t="s">
        <v>78</v>
      </c>
    </row>
    <row r="151" ht="15">
      <c r="M151" s="90" t="s">
        <v>510</v>
      </c>
    </row>
    <row r="152" ht="15">
      <c r="M152" s="90" t="s">
        <v>542</v>
      </c>
    </row>
    <row r="153" ht="15">
      <c r="M153" s="90" t="s">
        <v>511</v>
      </c>
    </row>
    <row r="154" ht="15">
      <c r="M154" s="90" t="s">
        <v>512</v>
      </c>
    </row>
    <row r="155" ht="15">
      <c r="M155" s="90" t="s">
        <v>138</v>
      </c>
    </row>
    <row r="156" ht="15">
      <c r="M156" s="90" t="s">
        <v>1074</v>
      </c>
    </row>
    <row r="157" ht="15">
      <c r="M157" s="90" t="s">
        <v>80</v>
      </c>
    </row>
    <row r="158" ht="15">
      <c r="M158" s="90" t="s">
        <v>1075</v>
      </c>
    </row>
    <row r="159" ht="15">
      <c r="M159" s="90" t="s">
        <v>513</v>
      </c>
    </row>
    <row r="160" ht="15">
      <c r="M160" s="90" t="s">
        <v>1076</v>
      </c>
    </row>
    <row r="161" ht="15">
      <c r="M161" s="90" t="s">
        <v>514</v>
      </c>
    </row>
    <row r="162" ht="15">
      <c r="M162" s="90" t="s">
        <v>1077</v>
      </c>
    </row>
    <row r="163" ht="15">
      <c r="M163" s="90" t="s">
        <v>1078</v>
      </c>
    </row>
    <row r="164" ht="15">
      <c r="M164" s="90" t="s">
        <v>1079</v>
      </c>
    </row>
    <row r="165" ht="15">
      <c r="M165" s="90" t="s">
        <v>1080</v>
      </c>
    </row>
    <row r="166" ht="15">
      <c r="M166" s="90" t="s">
        <v>1081</v>
      </c>
    </row>
    <row r="167" ht="15">
      <c r="M167" s="90" t="s">
        <v>1082</v>
      </c>
    </row>
    <row r="168" ht="15">
      <c r="M168" s="90" t="s">
        <v>1083</v>
      </c>
    </row>
    <row r="169" ht="15">
      <c r="M169" s="90" t="s">
        <v>155</v>
      </c>
    </row>
    <row r="170" ht="15">
      <c r="M170" s="90" t="s">
        <v>1084</v>
      </c>
    </row>
    <row r="171" ht="15">
      <c r="M171" s="90" t="s">
        <v>156</v>
      </c>
    </row>
    <row r="172" ht="15">
      <c r="M172" s="90" t="s">
        <v>1085</v>
      </c>
    </row>
    <row r="173" ht="15">
      <c r="M173" s="90" t="s">
        <v>1086</v>
      </c>
    </row>
    <row r="174" ht="15">
      <c r="M174" s="90" t="s">
        <v>358</v>
      </c>
    </row>
    <row r="175" ht="15">
      <c r="M175" s="90" t="s">
        <v>381</v>
      </c>
    </row>
    <row r="176" ht="15">
      <c r="M176" s="90" t="s">
        <v>1087</v>
      </c>
    </row>
    <row r="177" ht="15">
      <c r="M177" s="90" t="s">
        <v>1088</v>
      </c>
    </row>
    <row r="178" ht="15">
      <c r="M178" s="90" t="s">
        <v>382</v>
      </c>
    </row>
    <row r="179" ht="15">
      <c r="M179" s="90" t="s">
        <v>383</v>
      </c>
    </row>
    <row r="180" ht="15">
      <c r="M180" s="90" t="s">
        <v>79</v>
      </c>
    </row>
    <row r="181" ht="15">
      <c r="M181" s="90" t="s">
        <v>1089</v>
      </c>
    </row>
    <row r="182" ht="15">
      <c r="M182" s="90" t="s">
        <v>1090</v>
      </c>
    </row>
    <row r="183" ht="15">
      <c r="M183" s="90" t="s">
        <v>1091</v>
      </c>
    </row>
    <row r="184" ht="15">
      <c r="M184" s="90" t="s">
        <v>384</v>
      </c>
    </row>
    <row r="185" ht="15">
      <c r="M185" s="90" t="s">
        <v>385</v>
      </c>
    </row>
    <row r="186" ht="15">
      <c r="M186" s="90" t="s">
        <v>1092</v>
      </c>
    </row>
    <row r="187" ht="15">
      <c r="M187" s="90" t="s">
        <v>515</v>
      </c>
    </row>
    <row r="188" ht="15">
      <c r="M188" s="90" t="s">
        <v>516</v>
      </c>
    </row>
    <row r="189" ht="15">
      <c r="M189" s="90" t="s">
        <v>1093</v>
      </c>
    </row>
    <row r="190" ht="15">
      <c r="M190" s="90" t="s">
        <v>1094</v>
      </c>
    </row>
    <row r="191" ht="15">
      <c r="M191" s="90" t="s">
        <v>1095</v>
      </c>
    </row>
    <row r="192" ht="15">
      <c r="M192" s="90" t="s">
        <v>1096</v>
      </c>
    </row>
    <row r="193" ht="15">
      <c r="M193" s="90" t="s">
        <v>1097</v>
      </c>
    </row>
    <row r="194" ht="15">
      <c r="M194" s="90" t="s">
        <v>150</v>
      </c>
    </row>
    <row r="195" ht="15">
      <c r="M195" s="90" t="s">
        <v>386</v>
      </c>
    </row>
    <row r="196" ht="15">
      <c r="M196" s="90" t="s">
        <v>517</v>
      </c>
    </row>
    <row r="197" ht="15">
      <c r="M197" s="90" t="s">
        <v>1098</v>
      </c>
    </row>
    <row r="198" ht="15">
      <c r="M198" s="90" t="s">
        <v>157</v>
      </c>
    </row>
    <row r="199" ht="15">
      <c r="M199" s="90" t="s">
        <v>518</v>
      </c>
    </row>
    <row r="200" ht="15">
      <c r="M200" s="90" t="s">
        <v>1099</v>
      </c>
    </row>
    <row r="201" ht="15">
      <c r="M201" s="90" t="s">
        <v>1100</v>
      </c>
    </row>
    <row r="202" ht="15">
      <c r="M202" s="90" t="s">
        <v>1101</v>
      </c>
    </row>
    <row r="203" ht="15">
      <c r="M203" s="90" t="s">
        <v>1102</v>
      </c>
    </row>
    <row r="204" ht="15">
      <c r="M204" s="90" t="s">
        <v>519</v>
      </c>
    </row>
    <row r="205" ht="15">
      <c r="M205" s="90" t="s">
        <v>520</v>
      </c>
    </row>
    <row r="206" ht="15">
      <c r="M206" s="90" t="s">
        <v>115</v>
      </c>
    </row>
    <row r="207" ht="15">
      <c r="M207" s="90" t="s">
        <v>1103</v>
      </c>
    </row>
    <row r="208" ht="15">
      <c r="M208" s="90" t="s">
        <v>122</v>
      </c>
    </row>
    <row r="209" ht="15">
      <c r="M209" s="90" t="s">
        <v>1104</v>
      </c>
    </row>
    <row r="210" ht="15">
      <c r="M210" s="90" t="s">
        <v>116</v>
      </c>
    </row>
    <row r="211" ht="15">
      <c r="M211" s="90" t="s">
        <v>124</v>
      </c>
    </row>
  </sheetData>
  <sheetProtection password="CA59" sheet="1" objects="1" scenarios="1"/>
  <mergeCells count="1">
    <mergeCell ref="B10:J10"/>
  </mergeCells>
  <dataValidations count="8">
    <dataValidation type="list" allowBlank="1" showInputMessage="1" showErrorMessage="1" sqref="E24:E28">
      <formula1>$M$20:$M$211</formula1>
    </dataValidation>
    <dataValidation type="list" allowBlank="1" showInputMessage="1" showErrorMessage="1" sqref="F60">
      <formula1>$S$20:$S$25</formula1>
    </dataValidation>
    <dataValidation type="list" allowBlank="1" showInputMessage="1" showErrorMessage="1" sqref="F46 F55 F58">
      <formula1>$O$20:$O$21</formula1>
    </dataValidation>
    <dataValidation type="list" allowBlank="1" showInputMessage="1" showErrorMessage="1" sqref="E23">
      <formula1>$N$20:$N$22</formula1>
    </dataValidation>
    <dataValidation type="list" allowBlank="1" showInputMessage="1" showErrorMessage="1" sqref="E30">
      <formula1>$P$20:$P$27</formula1>
    </dataValidation>
    <dataValidation type="whole" allowBlank="1" showInputMessage="1" showErrorMessage="1" sqref="F35:F45 F48:F52 F54 F56:F57 F59">
      <formula1>0</formula1>
      <formula2>1000000</formula2>
    </dataValidation>
    <dataValidation type="list" allowBlank="1" showInputMessage="1" showErrorMessage="1" sqref="E31">
      <formula1>$T$20:$T$48</formula1>
    </dataValidation>
    <dataValidation type="list" allowBlank="1" showInputMessage="1" showErrorMessage="1" sqref="E32">
      <formula1>$U$20:$U$34</formula1>
    </dataValidation>
  </dataValidations>
  <printOptions horizontalCentered="1"/>
  <pageMargins left="0.2755905511811024" right="0.2362204724409449" top="0.31496062992125984" bottom="0.5511811023622047" header="0.31496062992125984" footer="0.31496062992125984"/>
  <pageSetup horizontalDpi="300" verticalDpi="300" orientation="landscape" paperSize="9" scale="80" r:id="rId4"/>
  <headerFooter alignWithMargins="0">
    <oddFooter>&amp;RPage &amp;P of &amp;N</oddFooter>
  </headerFooter>
  <rowBreaks count="2" manualBreakCount="2">
    <brk id="33" min="1" max="9" man="1"/>
    <brk id="61" min="1" max="9" man="1"/>
  </rowBreaks>
  <drawing r:id="rId3"/>
  <legacyDrawing r:id="rId2"/>
</worksheet>
</file>

<file path=xl/worksheets/sheet12.xml><?xml version="1.0" encoding="utf-8"?>
<worksheet xmlns="http://schemas.openxmlformats.org/spreadsheetml/2006/main" xmlns:r="http://schemas.openxmlformats.org/officeDocument/2006/relationships">
  <sheetPr codeName="D_Ind"/>
  <dimension ref="B2:H83"/>
  <sheetViews>
    <sheetView showGridLines="0" tabSelected="1" zoomScalePageLayoutView="0" workbookViewId="0" topLeftCell="A25">
      <selection activeCell="A1" sqref="A1"/>
    </sheetView>
  </sheetViews>
  <sheetFormatPr defaultColWidth="9.140625" defaultRowHeight="15"/>
  <cols>
    <col min="1" max="1" width="2.7109375" style="29" customWidth="1"/>
    <col min="2" max="2" width="15.8515625" style="29" customWidth="1"/>
    <col min="3" max="3" width="108.140625" style="29" customWidth="1"/>
    <col min="4" max="4" width="23.7109375" style="29" customWidth="1"/>
    <col min="5" max="5" width="5.140625" style="29" customWidth="1"/>
    <col min="6" max="6" width="7.8515625" style="29" customWidth="1"/>
    <col min="7" max="16384" width="9.140625" style="29" customWidth="1"/>
  </cols>
  <sheetData>
    <row r="1" ht="15"/>
    <row r="2" ht="15">
      <c r="F2" s="30"/>
    </row>
    <row r="3" ht="15">
      <c r="F3" s="30"/>
    </row>
    <row r="4" ht="15">
      <c r="F4" s="30"/>
    </row>
    <row r="5" ht="15">
      <c r="F5" s="30"/>
    </row>
    <row r="6" spans="2:6" ht="15">
      <c r="B6" s="30"/>
      <c r="C6" s="30"/>
      <c r="D6" s="30"/>
      <c r="E6" s="30"/>
      <c r="F6" s="30"/>
    </row>
    <row r="7" spans="2:6" ht="16.5">
      <c r="B7" s="31" t="str">
        <f>"Project:  "&amp;BasicData!$E$12</f>
        <v>Project:  Piloting Natural Resource Valuation within Environmental Impact Assessments</v>
      </c>
      <c r="C7" s="30"/>
      <c r="D7" s="30"/>
      <c r="E7" s="30"/>
      <c r="F7" s="30"/>
    </row>
    <row r="8" spans="2:8" ht="15" hidden="1">
      <c r="B8" s="30"/>
      <c r="C8" s="30"/>
      <c r="D8" s="30"/>
      <c r="E8" s="30"/>
      <c r="F8" s="30"/>
      <c r="H8" s="29" t="s">
        <v>125</v>
      </c>
    </row>
    <row r="9" spans="2:8" ht="15" hidden="1">
      <c r="B9" s="30"/>
      <c r="C9" s="30"/>
      <c r="D9" s="30"/>
      <c r="E9" s="30"/>
      <c r="F9" s="30"/>
      <c r="H9" s="29" t="s">
        <v>126</v>
      </c>
    </row>
    <row r="10" spans="2:6" s="32" customFormat="1" ht="20.25">
      <c r="B10" s="230" t="s">
        <v>616</v>
      </c>
      <c r="C10" s="230"/>
      <c r="D10" s="230"/>
      <c r="E10" s="230"/>
      <c r="F10" s="230"/>
    </row>
    <row r="11" spans="2:6" s="32" customFormat="1" ht="16.5">
      <c r="B11" s="231" t="s">
        <v>121</v>
      </c>
      <c r="C11" s="231"/>
      <c r="D11" s="231"/>
      <c r="E11" s="231"/>
      <c r="F11" s="231"/>
    </row>
    <row r="12" spans="2:6" s="32" customFormat="1" ht="16.5">
      <c r="B12" s="231"/>
      <c r="C12" s="231"/>
      <c r="D12" s="231"/>
      <c r="E12" s="231"/>
      <c r="F12" s="231"/>
    </row>
    <row r="13" spans="2:6" s="32" customFormat="1" ht="16.5">
      <c r="B13" s="31"/>
      <c r="C13" s="31"/>
      <c r="D13" s="31"/>
      <c r="E13" s="31"/>
      <c r="F13" s="31"/>
    </row>
    <row r="14" spans="2:6" s="32" customFormat="1" ht="16.5">
      <c r="B14" s="31"/>
      <c r="C14" s="122" t="s">
        <v>425</v>
      </c>
      <c r="D14" s="78">
        <f>BasicData!F40</f>
        <v>0</v>
      </c>
      <c r="E14" s="31"/>
      <c r="F14" s="31"/>
    </row>
    <row r="15" spans="2:6" s="32" customFormat="1" ht="16.5">
      <c r="B15" s="31"/>
      <c r="C15" s="74"/>
      <c r="D15" s="31"/>
      <c r="E15" s="31"/>
      <c r="F15" s="31"/>
    </row>
    <row r="16" spans="2:6" s="32" customFormat="1" ht="16.5">
      <c r="B16" s="31"/>
      <c r="C16" s="122" t="s">
        <v>613</v>
      </c>
      <c r="D16" s="102">
        <f>Finance!H49</f>
        <v>0</v>
      </c>
      <c r="E16" s="31"/>
      <c r="F16" s="31"/>
    </row>
    <row r="17" spans="2:6" s="32" customFormat="1" ht="16.5">
      <c r="B17" s="31"/>
      <c r="C17" s="122" t="s">
        <v>424</v>
      </c>
      <c r="D17" s="103">
        <f>COUNTA(CriticalRisk!C14:C20)</f>
        <v>0</v>
      </c>
      <c r="E17" s="31"/>
      <c r="F17" s="31"/>
    </row>
    <row r="18" spans="2:6" s="32" customFormat="1" ht="16.5">
      <c r="B18" s="31"/>
      <c r="C18" s="74"/>
      <c r="D18" s="31"/>
      <c r="E18" s="31"/>
      <c r="F18" s="31"/>
    </row>
    <row r="19" spans="2:6" s="32" customFormat="1" ht="16.5">
      <c r="B19" s="31"/>
      <c r="C19" s="123" t="s">
        <v>590</v>
      </c>
      <c r="D19" s="107">
        <f>IF(ISERROR(DORating!O20),"",DORating!O20)</f>
      </c>
      <c r="E19" s="31"/>
      <c r="F19" s="31"/>
    </row>
    <row r="20" spans="2:6" s="32" customFormat="1" ht="16.5">
      <c r="B20" s="31"/>
      <c r="C20" s="123" t="s">
        <v>421</v>
      </c>
      <c r="D20" s="107">
        <f>IF(ISERROR(IPRating!O20),"",IPRating!O20)</f>
      </c>
      <c r="E20" s="47"/>
      <c r="F20" s="47"/>
    </row>
    <row r="21" spans="2:6" s="32" customFormat="1" ht="16.5">
      <c r="B21" s="31"/>
      <c r="C21" s="123" t="s">
        <v>422</v>
      </c>
      <c r="D21" s="107">
        <f>IF(ISERROR(C52),"",C52)</f>
      </c>
      <c r="E21" s="47"/>
      <c r="F21" s="47"/>
    </row>
    <row r="22" spans="2:6" s="32" customFormat="1" ht="16.5">
      <c r="B22" s="31"/>
      <c r="C22" s="123" t="s">
        <v>423</v>
      </c>
      <c r="D22" s="104" t="str">
        <f>IF(OR(Adjustments!E17="Yes",Adjustments!E18="Yes",Adjustments!E19="Yes"),"Yes","No")</f>
        <v>No</v>
      </c>
      <c r="E22" s="47"/>
      <c r="F22" s="47"/>
    </row>
    <row r="23" spans="2:6" s="32" customFormat="1" ht="16.5">
      <c r="B23" s="31"/>
      <c r="C23" s="74"/>
      <c r="D23" s="31"/>
      <c r="E23" s="31"/>
      <c r="F23" s="31"/>
    </row>
    <row r="24" spans="2:6" s="32" customFormat="1" ht="16.5" hidden="1">
      <c r="B24" s="31"/>
      <c r="C24" s="31"/>
      <c r="D24" s="31"/>
      <c r="E24" s="31"/>
      <c r="F24" s="31"/>
    </row>
    <row r="25" spans="2:6" s="32" customFormat="1" ht="16.5">
      <c r="B25" s="31"/>
      <c r="C25" s="122" t="s">
        <v>266</v>
      </c>
      <c r="D25" s="16"/>
      <c r="E25" s="31"/>
      <c r="F25" s="31"/>
    </row>
    <row r="26" spans="2:6" s="32" customFormat="1" ht="16.5">
      <c r="B26" s="31"/>
      <c r="C26" s="122" t="s">
        <v>1016</v>
      </c>
      <c r="D26" s="16"/>
      <c r="E26" s="31"/>
      <c r="F26" s="31"/>
    </row>
    <row r="27" spans="2:6" s="32" customFormat="1" ht="16.5">
      <c r="B27" s="31"/>
      <c r="C27" s="62" t="s">
        <v>18</v>
      </c>
      <c r="D27" s="31"/>
      <c r="E27" s="31"/>
      <c r="F27" s="31"/>
    </row>
    <row r="28" spans="2:6" s="32" customFormat="1" ht="249.75" customHeight="1">
      <c r="B28" s="31"/>
      <c r="C28" s="17"/>
      <c r="D28" s="31"/>
      <c r="E28" s="31"/>
      <c r="F28" s="31"/>
    </row>
    <row r="29" spans="2:6" s="32" customFormat="1" ht="16.5">
      <c r="B29" s="31"/>
      <c r="C29" s="31"/>
      <c r="D29" s="31"/>
      <c r="E29" s="31"/>
      <c r="F29" s="31"/>
    </row>
    <row r="30" spans="2:6" s="32" customFormat="1" ht="16.5">
      <c r="B30" s="31"/>
      <c r="C30" s="74" t="s">
        <v>19</v>
      </c>
      <c r="D30" s="31"/>
      <c r="E30" s="31"/>
      <c r="F30" s="31"/>
    </row>
    <row r="31" spans="2:6" s="32" customFormat="1" ht="249.75" customHeight="1">
      <c r="B31" s="31"/>
      <c r="C31" s="17"/>
      <c r="D31" s="31"/>
      <c r="E31" s="31"/>
      <c r="F31" s="31"/>
    </row>
    <row r="32" spans="2:6" s="32" customFormat="1" ht="16.5">
      <c r="B32" s="31"/>
      <c r="C32" s="31"/>
      <c r="D32" s="31"/>
      <c r="E32" s="31"/>
      <c r="F32" s="31"/>
    </row>
    <row r="33" spans="2:6" s="32" customFormat="1" ht="16.5">
      <c r="B33" s="122" t="s">
        <v>419</v>
      </c>
      <c r="C33" s="5" t="s">
        <v>1268</v>
      </c>
      <c r="D33" s="31"/>
      <c r="E33" s="31"/>
      <c r="F33" s="31"/>
    </row>
    <row r="34" spans="2:6" ht="16.5">
      <c r="B34" s="89" t="s">
        <v>420</v>
      </c>
      <c r="C34" s="166"/>
      <c r="D34" s="31"/>
      <c r="E34" s="31"/>
      <c r="F34" s="31"/>
    </row>
    <row r="35" spans="2:6" ht="16.5">
      <c r="B35" s="122" t="s">
        <v>9</v>
      </c>
      <c r="C35" s="27"/>
      <c r="D35" s="31"/>
      <c r="E35" s="31"/>
      <c r="F35" s="31"/>
    </row>
    <row r="36" spans="2:6" ht="16.5">
      <c r="B36" s="31"/>
      <c r="C36" s="31"/>
      <c r="D36" s="31"/>
      <c r="E36" s="31"/>
      <c r="F36" s="31"/>
    </row>
    <row r="37" spans="2:6" ht="30">
      <c r="B37" s="143" t="s">
        <v>615</v>
      </c>
      <c r="C37" s="142" t="s">
        <v>614</v>
      </c>
      <c r="D37" s="30"/>
      <c r="E37" s="30"/>
      <c r="F37" s="30"/>
    </row>
    <row r="38" spans="2:6" ht="16.5">
      <c r="B38" s="88"/>
      <c r="C38" s="142"/>
      <c r="D38" s="30"/>
      <c r="E38" s="30"/>
      <c r="F38" s="30"/>
    </row>
    <row r="39" spans="2:6" ht="16.5">
      <c r="B39" s="88"/>
      <c r="C39" s="142"/>
      <c r="D39" s="30"/>
      <c r="E39" s="30"/>
      <c r="F39" s="30"/>
    </row>
    <row r="40" spans="2:5" ht="16.5" hidden="1">
      <c r="B40" s="32" t="s">
        <v>432</v>
      </c>
      <c r="D40" s="109">
        <v>1</v>
      </c>
      <c r="E40" s="76" t="s">
        <v>426</v>
      </c>
    </row>
    <row r="41" spans="2:5" ht="16.5" hidden="1">
      <c r="B41" s="32" t="s">
        <v>435</v>
      </c>
      <c r="D41" s="109">
        <v>2</v>
      </c>
      <c r="E41" s="76" t="s">
        <v>427</v>
      </c>
    </row>
    <row r="42" spans="2:5" ht="16.5" hidden="1">
      <c r="B42" s="32" t="s">
        <v>436</v>
      </c>
      <c r="D42" s="109">
        <v>3</v>
      </c>
      <c r="E42" s="76" t="s">
        <v>428</v>
      </c>
    </row>
    <row r="43" spans="2:5" ht="16.5" hidden="1">
      <c r="B43" s="32" t="s">
        <v>437</v>
      </c>
      <c r="D43" s="109">
        <v>4</v>
      </c>
      <c r="E43" s="76" t="s">
        <v>429</v>
      </c>
    </row>
    <row r="44" spans="4:6" ht="16.5" hidden="1">
      <c r="D44" s="109">
        <v>5</v>
      </c>
      <c r="E44" s="76" t="s">
        <v>430</v>
      </c>
      <c r="F44" s="32"/>
    </row>
    <row r="45" spans="4:5" ht="16.5" hidden="1">
      <c r="D45" s="109">
        <v>6</v>
      </c>
      <c r="E45" s="76" t="s">
        <v>431</v>
      </c>
    </row>
    <row r="46" spans="2:4" ht="16.5" hidden="1">
      <c r="B46" s="76"/>
      <c r="C46" s="32"/>
      <c r="D46" s="32"/>
    </row>
    <row r="47" spans="2:3" ht="15" hidden="1">
      <c r="B47" s="108" t="s">
        <v>164</v>
      </c>
      <c r="C47" s="108"/>
    </row>
    <row r="48" spans="2:3" ht="15" hidden="1">
      <c r="B48" s="29" t="e">
        <f>CriticalRisk!P11</f>
        <v>#VALUE!</v>
      </c>
      <c r="C48" s="29" t="e">
        <f>VLOOKUP(B48,D40:E45,2,FALSE)</f>
        <v>#VALUE!</v>
      </c>
    </row>
    <row r="49" ht="15" hidden="1">
      <c r="B49" s="29" t="s">
        <v>172</v>
      </c>
    </row>
    <row r="50" ht="15" hidden="1">
      <c r="B50" s="110">
        <f>D17</f>
        <v>0</v>
      </c>
    </row>
    <row r="51" ht="15" hidden="1">
      <c r="B51" s="110" t="s">
        <v>167</v>
      </c>
    </row>
    <row r="52" spans="2:3" ht="15" hidden="1">
      <c r="B52" s="110" t="e">
        <f>C48&amp;IF(B50&gt;3,3,B50)</f>
        <v>#VALUE!</v>
      </c>
      <c r="C52" s="29" t="e">
        <f>VLOOKUP(B52,B55:C83,2,FALSE)</f>
        <v>#VALUE!</v>
      </c>
    </row>
    <row r="53" ht="15" hidden="1"/>
    <row r="54" spans="3:5" ht="60" hidden="1">
      <c r="C54" s="111" t="s">
        <v>167</v>
      </c>
      <c r="D54" s="112" t="s">
        <v>165</v>
      </c>
      <c r="E54" s="111" t="s">
        <v>166</v>
      </c>
    </row>
    <row r="55" spans="2:5" ht="15" hidden="1">
      <c r="B55" s="29" t="str">
        <f>D55&amp;E55</f>
        <v>HS0</v>
      </c>
      <c r="C55" s="113" t="s">
        <v>168</v>
      </c>
      <c r="D55" s="114" t="s">
        <v>426</v>
      </c>
      <c r="E55" s="113">
        <v>0</v>
      </c>
    </row>
    <row r="56" spans="2:5" ht="15" hidden="1">
      <c r="B56" s="29" t="str">
        <f aca="true" t="shared" si="0" ref="B56:B83">D56&amp;E56</f>
        <v>HS1</v>
      </c>
      <c r="C56" s="113" t="s">
        <v>169</v>
      </c>
      <c r="D56" s="114" t="s">
        <v>426</v>
      </c>
      <c r="E56" s="113">
        <v>1</v>
      </c>
    </row>
    <row r="57" spans="2:5" ht="15" hidden="1">
      <c r="B57" s="29" t="str">
        <f t="shared" si="0"/>
        <v>HS2</v>
      </c>
      <c r="C57" s="113" t="s">
        <v>170</v>
      </c>
      <c r="D57" s="114" t="s">
        <v>426</v>
      </c>
      <c r="E57" s="113">
        <v>2</v>
      </c>
    </row>
    <row r="58" spans="2:5" ht="15" hidden="1">
      <c r="B58" s="29" t="str">
        <f t="shared" si="0"/>
        <v>HS3</v>
      </c>
      <c r="C58" s="113" t="s">
        <v>171</v>
      </c>
      <c r="D58" s="114" t="s">
        <v>426</v>
      </c>
      <c r="E58" s="113">
        <v>3</v>
      </c>
    </row>
    <row r="59" spans="2:5" ht="15" hidden="1">
      <c r="B59" s="29">
        <f t="shared" si="0"/>
      </c>
      <c r="C59" s="115"/>
      <c r="D59" s="116"/>
      <c r="E59" s="115"/>
    </row>
    <row r="60" spans="2:5" ht="15" hidden="1">
      <c r="B60" s="29" t="str">
        <f t="shared" si="0"/>
        <v>S0</v>
      </c>
      <c r="C60" s="113" t="s">
        <v>168</v>
      </c>
      <c r="D60" s="114" t="s">
        <v>427</v>
      </c>
      <c r="E60" s="113">
        <v>0</v>
      </c>
    </row>
    <row r="61" spans="2:5" ht="15" hidden="1">
      <c r="B61" s="29" t="str">
        <f t="shared" si="0"/>
        <v>S1</v>
      </c>
      <c r="C61" s="113" t="s">
        <v>169</v>
      </c>
      <c r="D61" s="114" t="s">
        <v>427</v>
      </c>
      <c r="E61" s="113">
        <v>1</v>
      </c>
    </row>
    <row r="62" spans="2:5" ht="15" hidden="1">
      <c r="B62" s="29" t="str">
        <f t="shared" si="0"/>
        <v>S2</v>
      </c>
      <c r="C62" s="113" t="s">
        <v>170</v>
      </c>
      <c r="D62" s="114" t="s">
        <v>427</v>
      </c>
      <c r="E62" s="113">
        <v>2</v>
      </c>
    </row>
    <row r="63" spans="2:5" ht="15" hidden="1">
      <c r="B63" s="29" t="str">
        <f t="shared" si="0"/>
        <v>S3</v>
      </c>
      <c r="C63" s="113" t="s">
        <v>171</v>
      </c>
      <c r="D63" s="114" t="s">
        <v>427</v>
      </c>
      <c r="E63" s="113">
        <v>3</v>
      </c>
    </row>
    <row r="64" spans="2:5" ht="15" hidden="1">
      <c r="B64" s="29">
        <f t="shared" si="0"/>
      </c>
      <c r="C64" s="115"/>
      <c r="D64" s="116"/>
      <c r="E64" s="115"/>
    </row>
    <row r="65" spans="2:5" ht="15" hidden="1">
      <c r="B65" s="29" t="str">
        <f t="shared" si="0"/>
        <v>MS0</v>
      </c>
      <c r="C65" s="113" t="s">
        <v>168</v>
      </c>
      <c r="D65" s="114" t="s">
        <v>428</v>
      </c>
      <c r="E65" s="113">
        <v>0</v>
      </c>
    </row>
    <row r="66" spans="2:5" ht="15" hidden="1">
      <c r="B66" s="29" t="str">
        <f t="shared" si="0"/>
        <v>MS1</v>
      </c>
      <c r="C66" s="113" t="s">
        <v>169</v>
      </c>
      <c r="D66" s="114" t="s">
        <v>428</v>
      </c>
      <c r="E66" s="113">
        <v>1</v>
      </c>
    </row>
    <row r="67" spans="2:5" ht="15" hidden="1">
      <c r="B67" s="29" t="str">
        <f t="shared" si="0"/>
        <v>MS2</v>
      </c>
      <c r="C67" s="113" t="s">
        <v>170</v>
      </c>
      <c r="D67" s="114" t="s">
        <v>428</v>
      </c>
      <c r="E67" s="113">
        <v>2</v>
      </c>
    </row>
    <row r="68" spans="2:5" ht="15" hidden="1">
      <c r="B68" s="29" t="str">
        <f t="shared" si="0"/>
        <v>MS3</v>
      </c>
      <c r="C68" s="113" t="s">
        <v>171</v>
      </c>
      <c r="D68" s="114" t="s">
        <v>428</v>
      </c>
      <c r="E68" s="113">
        <v>3</v>
      </c>
    </row>
    <row r="69" spans="2:5" ht="15" hidden="1">
      <c r="B69" s="29">
        <f t="shared" si="0"/>
      </c>
      <c r="C69" s="115"/>
      <c r="D69" s="116"/>
      <c r="E69" s="115"/>
    </row>
    <row r="70" spans="2:5" ht="15" hidden="1">
      <c r="B70" s="29" t="str">
        <f t="shared" si="0"/>
        <v>MU0</v>
      </c>
      <c r="C70" s="113" t="s">
        <v>169</v>
      </c>
      <c r="D70" s="114" t="s">
        <v>429</v>
      </c>
      <c r="E70" s="113">
        <v>0</v>
      </c>
    </row>
    <row r="71" spans="2:5" ht="15" hidden="1">
      <c r="B71" s="29" t="str">
        <f t="shared" si="0"/>
        <v>MU1</v>
      </c>
      <c r="C71" s="113" t="s">
        <v>169</v>
      </c>
      <c r="D71" s="114" t="s">
        <v>429</v>
      </c>
      <c r="E71" s="113">
        <v>1</v>
      </c>
    </row>
    <row r="72" spans="2:5" ht="15" hidden="1">
      <c r="B72" s="29" t="str">
        <f t="shared" si="0"/>
        <v>MU2</v>
      </c>
      <c r="C72" s="113" t="s">
        <v>170</v>
      </c>
      <c r="D72" s="114" t="s">
        <v>429</v>
      </c>
      <c r="E72" s="113">
        <v>2</v>
      </c>
    </row>
    <row r="73" spans="2:5" ht="15" hidden="1">
      <c r="B73" s="29" t="str">
        <f t="shared" si="0"/>
        <v>MU3</v>
      </c>
      <c r="C73" s="113" t="s">
        <v>171</v>
      </c>
      <c r="D73" s="114" t="s">
        <v>429</v>
      </c>
      <c r="E73" s="113">
        <v>3</v>
      </c>
    </row>
    <row r="74" spans="2:5" ht="15" hidden="1">
      <c r="B74" s="29">
        <f t="shared" si="0"/>
      </c>
      <c r="C74" s="115"/>
      <c r="D74" s="116"/>
      <c r="E74" s="115"/>
    </row>
    <row r="75" spans="2:5" ht="15" hidden="1">
      <c r="B75" s="29" t="str">
        <f t="shared" si="0"/>
        <v>U0</v>
      </c>
      <c r="C75" s="113" t="s">
        <v>170</v>
      </c>
      <c r="D75" s="114" t="s">
        <v>430</v>
      </c>
      <c r="E75" s="113">
        <v>0</v>
      </c>
    </row>
    <row r="76" spans="2:5" ht="15" hidden="1">
      <c r="B76" s="29" t="str">
        <f t="shared" si="0"/>
        <v>U1</v>
      </c>
      <c r="C76" s="113" t="s">
        <v>170</v>
      </c>
      <c r="D76" s="114" t="s">
        <v>430</v>
      </c>
      <c r="E76" s="113">
        <v>1</v>
      </c>
    </row>
    <row r="77" spans="2:5" ht="15" hidden="1">
      <c r="B77" s="29" t="str">
        <f t="shared" si="0"/>
        <v>U2</v>
      </c>
      <c r="C77" s="113" t="s">
        <v>170</v>
      </c>
      <c r="D77" s="114" t="s">
        <v>430</v>
      </c>
      <c r="E77" s="113">
        <v>2</v>
      </c>
    </row>
    <row r="78" spans="2:5" ht="15" hidden="1">
      <c r="B78" s="29" t="str">
        <f t="shared" si="0"/>
        <v>U3</v>
      </c>
      <c r="C78" s="113" t="s">
        <v>171</v>
      </c>
      <c r="D78" s="114" t="s">
        <v>430</v>
      </c>
      <c r="E78" s="113">
        <v>3</v>
      </c>
    </row>
    <row r="79" spans="2:5" ht="15" hidden="1">
      <c r="B79" s="29">
        <f t="shared" si="0"/>
      </c>
      <c r="C79" s="115"/>
      <c r="D79" s="116"/>
      <c r="E79" s="115"/>
    </row>
    <row r="80" spans="2:5" ht="15" hidden="1">
      <c r="B80" s="29" t="str">
        <f t="shared" si="0"/>
        <v>HU0</v>
      </c>
      <c r="C80" s="113" t="s">
        <v>171</v>
      </c>
      <c r="D80" s="114" t="s">
        <v>431</v>
      </c>
      <c r="E80" s="113">
        <v>0</v>
      </c>
    </row>
    <row r="81" spans="2:5" ht="15" hidden="1">
      <c r="B81" s="29" t="str">
        <f t="shared" si="0"/>
        <v>HU1</v>
      </c>
      <c r="C81" s="113" t="s">
        <v>171</v>
      </c>
      <c r="D81" s="114" t="s">
        <v>431</v>
      </c>
      <c r="E81" s="113">
        <v>1</v>
      </c>
    </row>
    <row r="82" spans="2:5" ht="15" hidden="1">
      <c r="B82" s="29" t="str">
        <f t="shared" si="0"/>
        <v>HU2</v>
      </c>
      <c r="C82" s="113" t="s">
        <v>171</v>
      </c>
      <c r="D82" s="114" t="s">
        <v>431</v>
      </c>
      <c r="E82" s="113">
        <v>2</v>
      </c>
    </row>
    <row r="83" spans="2:5" ht="15" hidden="1">
      <c r="B83" s="29" t="str">
        <f t="shared" si="0"/>
        <v>HU3</v>
      </c>
      <c r="C83" s="113" t="s">
        <v>171</v>
      </c>
      <c r="D83" s="114" t="s">
        <v>431</v>
      </c>
      <c r="E83" s="113">
        <v>3</v>
      </c>
    </row>
    <row r="84" ht="15" hidden="1"/>
    <row r="85" ht="15" hidden="1"/>
    <row r="86" ht="15" hidden="1"/>
  </sheetData>
  <sheetProtection password="CA59" sheet="1" objects="1" scenarios="1"/>
  <mergeCells count="3">
    <mergeCell ref="B10:F10"/>
    <mergeCell ref="B11:F11"/>
    <mergeCell ref="B12:F12"/>
  </mergeCells>
  <dataValidations count="3">
    <dataValidation type="whole" allowBlank="1" showInputMessage="1" showErrorMessage="1" sqref="C35 D14">
      <formula1>0</formula1>
      <formula2>1000000</formula2>
    </dataValidation>
    <dataValidation type="whole" allowBlank="1" showInputMessage="1" showErrorMessage="1" sqref="D16:D17">
      <formula1>-9999999999999990</formula1>
      <formula2>9999999999999990</formula2>
    </dataValidation>
    <dataValidation type="list" allowBlank="1" showInputMessage="1" showErrorMessage="1" sqref="D25:D26">
      <formula1>$H$8:$H$9</formula1>
    </dataValidation>
  </dataValidations>
  <printOptions horizontalCentered="1"/>
  <pageMargins left="0.3937007874015748" right="0.2362204724409449" top="0.45" bottom="0.43" header="0.32" footer="0.24"/>
  <pageSetup horizontalDpi="300" verticalDpi="300" orientation="landscape" paperSize="9" scale="85" r:id="rId4"/>
  <headerFooter alignWithMargins="0">
    <oddFooter>&amp;RPage &amp;P of &amp;N</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D_Ind1"/>
  <dimension ref="B2:G28"/>
  <sheetViews>
    <sheetView showGridLines="0" zoomScalePageLayoutView="0" workbookViewId="0" topLeftCell="A1">
      <selection activeCell="A1" sqref="A1"/>
    </sheetView>
  </sheetViews>
  <sheetFormatPr defaultColWidth="9.140625" defaultRowHeight="15"/>
  <cols>
    <col min="1" max="1" width="2.7109375" style="29" customWidth="1"/>
    <col min="2" max="2" width="15.8515625" style="29" customWidth="1"/>
    <col min="3" max="3" width="128.57421875" style="29" customWidth="1"/>
    <col min="4" max="4" width="13.421875" style="29" customWidth="1"/>
    <col min="5" max="5" width="2.00390625" style="29" customWidth="1"/>
    <col min="6" max="16384" width="9.140625" style="29" customWidth="1"/>
  </cols>
  <sheetData>
    <row r="1" ht="15"/>
    <row r="2" spans="4:5" ht="15">
      <c r="D2" s="30"/>
      <c r="E2" s="30"/>
    </row>
    <row r="3" spans="4:5" ht="15">
      <c r="D3" s="30"/>
      <c r="E3" s="30"/>
    </row>
    <row r="4" spans="4:5" ht="15">
      <c r="D4" s="30"/>
      <c r="E4" s="30"/>
    </row>
    <row r="5" spans="4:5" ht="15">
      <c r="D5" s="30"/>
      <c r="E5" s="30"/>
    </row>
    <row r="6" spans="2:5" ht="15">
      <c r="B6" s="30"/>
      <c r="C6" s="30"/>
      <c r="D6" s="30"/>
      <c r="E6" s="30"/>
    </row>
    <row r="7" spans="2:5" ht="16.5">
      <c r="B7" s="31" t="str">
        <f>"Selected Project:  "&amp;BasicData!$E$12</f>
        <v>Selected Project:  Piloting Natural Resource Valuation within Environmental Impact Assessments</v>
      </c>
      <c r="C7" s="30"/>
      <c r="D7" s="30"/>
      <c r="E7" s="30"/>
    </row>
    <row r="8" spans="2:5" ht="15" hidden="1">
      <c r="B8" s="30"/>
      <c r="C8" s="30"/>
      <c r="D8" s="30"/>
      <c r="E8" s="30"/>
    </row>
    <row r="9" spans="2:5" ht="15" hidden="1">
      <c r="B9" s="30"/>
      <c r="C9" s="30"/>
      <c r="D9" s="30"/>
      <c r="E9" s="30"/>
    </row>
    <row r="10" spans="2:5" s="32" customFormat="1" ht="20.25">
      <c r="B10" s="230" t="s">
        <v>530</v>
      </c>
      <c r="C10" s="230"/>
      <c r="D10" s="230"/>
      <c r="E10" s="230"/>
    </row>
    <row r="11" spans="2:5" s="32" customFormat="1" ht="16.5">
      <c r="B11" s="231"/>
      <c r="C11" s="231"/>
      <c r="D11" s="231"/>
      <c r="E11" s="231"/>
    </row>
    <row r="12" spans="2:7" s="32" customFormat="1" ht="16.5">
      <c r="B12" s="31"/>
      <c r="C12" s="74" t="s">
        <v>617</v>
      </c>
      <c r="D12" s="31"/>
      <c r="E12" s="31"/>
      <c r="G12" s="76"/>
    </row>
    <row r="13" spans="2:7" s="32" customFormat="1" ht="198.75" customHeight="1">
      <c r="B13" s="31"/>
      <c r="C13" s="7"/>
      <c r="D13" s="31"/>
      <c r="E13" s="31"/>
      <c r="G13" s="76"/>
    </row>
    <row r="14" spans="2:5" s="32" customFormat="1" ht="16.5">
      <c r="B14" s="31"/>
      <c r="C14" s="31"/>
      <c r="D14" s="31"/>
      <c r="E14" s="31"/>
    </row>
    <row r="15" spans="2:5" s="32" customFormat="1" ht="16.5">
      <c r="B15" s="31"/>
      <c r="C15" s="74" t="s">
        <v>618</v>
      </c>
      <c r="D15" s="31"/>
      <c r="E15" s="31"/>
    </row>
    <row r="16" spans="2:5" s="32" customFormat="1" ht="199.5" customHeight="1">
      <c r="B16" s="31"/>
      <c r="C16" s="7"/>
      <c r="D16" s="31"/>
      <c r="E16" s="31"/>
    </row>
    <row r="17" spans="2:5" s="32" customFormat="1" ht="16.5">
      <c r="B17" s="31"/>
      <c r="C17" s="31"/>
      <c r="D17" s="31"/>
      <c r="E17" s="31"/>
    </row>
    <row r="18" spans="2:5" s="32" customFormat="1" ht="16.5">
      <c r="B18" s="31"/>
      <c r="C18" s="124" t="s">
        <v>185</v>
      </c>
      <c r="D18" s="31"/>
      <c r="E18" s="31"/>
    </row>
    <row r="19" spans="2:5" s="32" customFormat="1" ht="199.5" customHeight="1">
      <c r="B19" s="60"/>
      <c r="C19" s="7"/>
      <c r="D19" s="31"/>
      <c r="E19" s="31"/>
    </row>
    <row r="20" spans="2:5" s="32" customFormat="1" ht="16.5">
      <c r="B20" s="31"/>
      <c r="C20" s="31"/>
      <c r="D20" s="31"/>
      <c r="E20" s="31"/>
    </row>
    <row r="21" spans="2:5" s="32" customFormat="1" ht="16.5">
      <c r="B21" s="122" t="s">
        <v>419</v>
      </c>
      <c r="C21" s="7"/>
      <c r="D21" s="47"/>
      <c r="E21" s="47"/>
    </row>
    <row r="22" spans="2:5" s="32" customFormat="1" ht="16.5">
      <c r="B22" s="89" t="s">
        <v>420</v>
      </c>
      <c r="C22" s="166"/>
      <c r="D22" s="47"/>
      <c r="E22" s="47"/>
    </row>
    <row r="23" spans="2:5" ht="16.5">
      <c r="B23" s="122" t="s">
        <v>45</v>
      </c>
      <c r="C23" s="28"/>
      <c r="D23" s="31"/>
      <c r="E23" s="31"/>
    </row>
    <row r="24" spans="2:5" ht="16.5">
      <c r="B24" s="31"/>
      <c r="C24" s="31"/>
      <c r="D24" s="31"/>
      <c r="E24" s="31"/>
    </row>
    <row r="25" spans="2:5" ht="16.5">
      <c r="B25" s="31"/>
      <c r="C25" s="31"/>
      <c r="D25" s="31"/>
      <c r="E25" s="31"/>
    </row>
    <row r="26" spans="2:5" ht="16.5">
      <c r="B26" s="30"/>
      <c r="C26" s="31"/>
      <c r="D26" s="30"/>
      <c r="E26" s="30"/>
    </row>
    <row r="27" spans="2:5" ht="15">
      <c r="B27" s="30"/>
      <c r="C27" s="30"/>
      <c r="D27" s="30"/>
      <c r="E27" s="30"/>
    </row>
    <row r="28" spans="2:5" ht="15">
      <c r="B28" s="30"/>
      <c r="C28" s="30"/>
      <c r="D28" s="30"/>
      <c r="E28" s="30"/>
    </row>
  </sheetData>
  <sheetProtection password="CA59" sheet="1" objects="1" scenarios="1"/>
  <mergeCells count="2">
    <mergeCell ref="B10:E10"/>
    <mergeCell ref="B11:E11"/>
  </mergeCells>
  <printOptions horizontalCentered="1"/>
  <pageMargins left="0.31496062992125984" right="0.35433070866141736" top="0.984251968503937" bottom="0.79" header="0.5118110236220472" footer="0.5118110236220472"/>
  <pageSetup horizontalDpi="300" verticalDpi="300" orientation="landscape" paperSize="9" scale="90" r:id="rId2"/>
  <headerFooter alignWithMargins="0">
    <oddFooter>&amp;RPage &amp;P of &amp;N</oddFooter>
  </headerFooter>
  <drawing r:id="rId1"/>
</worksheet>
</file>

<file path=xl/worksheets/sheet14.xml><?xml version="1.0" encoding="utf-8"?>
<worksheet xmlns="http://schemas.openxmlformats.org/spreadsheetml/2006/main" xmlns:r="http://schemas.openxmlformats.org/officeDocument/2006/relationships">
  <sheetPr codeName="E_Obj"/>
  <dimension ref="B2:I438"/>
  <sheetViews>
    <sheetView showGridLines="0" zoomScalePageLayoutView="0" workbookViewId="0" topLeftCell="A1">
      <selection activeCell="A1" sqref="A1"/>
    </sheetView>
  </sheetViews>
  <sheetFormatPr defaultColWidth="9.140625" defaultRowHeight="15"/>
  <cols>
    <col min="1" max="1" width="2.7109375" style="0" customWidth="1"/>
    <col min="2" max="2" width="13.28125" style="0" customWidth="1"/>
    <col min="3" max="4" width="55.7109375" style="0" customWidth="1"/>
    <col min="5" max="6" width="33.7109375" style="0" customWidth="1"/>
    <col min="7" max="8" width="55.7109375" style="0" customWidth="1"/>
    <col min="9" max="9" width="3.28125" style="0" customWidth="1"/>
  </cols>
  <sheetData>
    <row r="2" spans="5:9" ht="15">
      <c r="E2" s="1"/>
      <c r="F2" s="1"/>
      <c r="G2" s="1"/>
      <c r="H2" s="1"/>
      <c r="I2" s="1"/>
    </row>
    <row r="3" spans="5:9" ht="15">
      <c r="E3" s="1"/>
      <c r="F3" s="1"/>
      <c r="G3" s="1"/>
      <c r="H3" s="1"/>
      <c r="I3" s="1"/>
    </row>
    <row r="4" spans="5:9" ht="15">
      <c r="E4" s="1"/>
      <c r="F4" s="1"/>
      <c r="G4" s="1"/>
      <c r="H4" s="1"/>
      <c r="I4" s="1"/>
    </row>
    <row r="5" spans="5:9" ht="15">
      <c r="E5" s="1"/>
      <c r="F5" s="1"/>
      <c r="G5" s="1"/>
      <c r="H5" s="1"/>
      <c r="I5" s="1"/>
    </row>
    <row r="6" spans="2:9" ht="15">
      <c r="B6" s="1"/>
      <c r="C6" s="1"/>
      <c r="D6" s="1"/>
      <c r="E6" s="1"/>
      <c r="F6" s="1"/>
      <c r="G6" s="1"/>
      <c r="H6" s="1"/>
      <c r="I6" s="1"/>
    </row>
    <row r="7" spans="2:9" ht="16.5">
      <c r="B7" s="2" t="str">
        <f>"Selected Project:  "&amp;BasicData!$E$12</f>
        <v>Selected Project:  Piloting Natural Resource Valuation within Environmental Impact Assessments</v>
      </c>
      <c r="C7" s="1"/>
      <c r="D7" s="1"/>
      <c r="E7" s="1"/>
      <c r="F7" s="1"/>
      <c r="G7" s="1"/>
      <c r="H7" s="1"/>
      <c r="I7" s="1"/>
    </row>
    <row r="8" spans="2:9" ht="16.5" hidden="1">
      <c r="B8" s="1"/>
      <c r="C8" s="7" t="e">
        <f>#REF!</f>
        <v>#REF!</v>
      </c>
      <c r="D8" s="7" t="e">
        <f>#REF!</f>
        <v>#REF!</v>
      </c>
      <c r="E8" s="7" t="e">
        <f>#REF!</f>
        <v>#REF!</v>
      </c>
      <c r="F8" s="7" t="e">
        <f>#REF!</f>
        <v>#REF!</v>
      </c>
      <c r="G8" s="7" t="e">
        <f>#REF!</f>
        <v>#REF!</v>
      </c>
      <c r="H8" s="7"/>
      <c r="I8" s="1"/>
    </row>
    <row r="9" spans="2:9" ht="16.5" hidden="1">
      <c r="B9" s="1"/>
      <c r="C9" s="7" t="e">
        <f>#REF!</f>
        <v>#REF!</v>
      </c>
      <c r="D9" s="7" t="e">
        <f>#REF!</f>
        <v>#REF!</v>
      </c>
      <c r="E9" s="7" t="e">
        <f>#REF!</f>
        <v>#REF!</v>
      </c>
      <c r="F9" s="7" t="e">
        <f>#REF!</f>
        <v>#REF!</v>
      </c>
      <c r="G9" s="7" t="e">
        <f>#REF!</f>
        <v>#REF!</v>
      </c>
      <c r="H9" s="7"/>
      <c r="I9" s="1"/>
    </row>
    <row r="10" spans="2:9" s="3" customFormat="1" ht="20.25">
      <c r="B10" s="225" t="s">
        <v>186</v>
      </c>
      <c r="C10" s="225"/>
      <c r="D10" s="225"/>
      <c r="E10" s="225"/>
      <c r="F10" s="15"/>
      <c r="G10" s="15"/>
      <c r="H10" s="15"/>
      <c r="I10" s="15"/>
    </row>
    <row r="11" spans="2:9" s="3" customFormat="1" ht="33" customHeight="1">
      <c r="B11" s="232" t="s">
        <v>748</v>
      </c>
      <c r="C11" s="232"/>
      <c r="D11" s="232"/>
      <c r="E11" s="232"/>
      <c r="F11" s="2"/>
      <c r="G11" s="2"/>
      <c r="H11" s="2"/>
      <c r="I11" s="2"/>
    </row>
    <row r="12" spans="2:9" s="3" customFormat="1" ht="16.5">
      <c r="B12" s="2"/>
      <c r="C12" s="2"/>
      <c r="D12" s="2"/>
      <c r="E12" s="2"/>
      <c r="F12" s="2"/>
      <c r="G12" s="2"/>
      <c r="H12" s="2"/>
      <c r="I12" s="2"/>
    </row>
    <row r="13" spans="2:9" s="3" customFormat="1" ht="16.5">
      <c r="B13" s="2"/>
      <c r="C13" s="125" t="s">
        <v>527</v>
      </c>
      <c r="D13" s="125" t="s">
        <v>443</v>
      </c>
      <c r="E13" s="125" t="s">
        <v>584</v>
      </c>
      <c r="F13" s="125" t="s">
        <v>444</v>
      </c>
      <c r="G13" s="125" t="s">
        <v>445</v>
      </c>
      <c r="H13" s="125" t="s">
        <v>187</v>
      </c>
      <c r="I13" s="2"/>
    </row>
    <row r="14" spans="2:9" s="3" customFormat="1" ht="16.5">
      <c r="B14" s="126" t="s">
        <v>304</v>
      </c>
      <c r="C14" s="7"/>
      <c r="D14" s="17"/>
      <c r="E14" s="17"/>
      <c r="F14" s="17"/>
      <c r="G14" s="17"/>
      <c r="H14" s="17"/>
      <c r="I14" s="2"/>
    </row>
    <row r="15" spans="2:9" s="3" customFormat="1" ht="16.5">
      <c r="B15" s="126"/>
      <c r="C15" s="6"/>
      <c r="D15" s="17"/>
      <c r="E15" s="17"/>
      <c r="F15" s="17"/>
      <c r="G15" s="17"/>
      <c r="H15" s="17"/>
      <c r="I15" s="2"/>
    </row>
    <row r="16" spans="2:9" s="3" customFormat="1" ht="16.5">
      <c r="B16" s="126"/>
      <c r="C16" s="6"/>
      <c r="D16" s="17"/>
      <c r="E16" s="17"/>
      <c r="F16" s="17"/>
      <c r="G16" s="17"/>
      <c r="H16" s="17"/>
      <c r="I16" s="2"/>
    </row>
    <row r="17" spans="2:9" s="3" customFormat="1" ht="16.5">
      <c r="B17" s="126"/>
      <c r="C17" s="6"/>
      <c r="D17" s="17"/>
      <c r="E17" s="17"/>
      <c r="F17" s="17"/>
      <c r="G17" s="17"/>
      <c r="H17" s="17"/>
      <c r="I17" s="2"/>
    </row>
    <row r="18" spans="2:9" s="3" customFormat="1" ht="16.5">
      <c r="B18" s="126"/>
      <c r="C18" s="6"/>
      <c r="D18" s="17"/>
      <c r="E18" s="17"/>
      <c r="F18" s="17"/>
      <c r="G18" s="17"/>
      <c r="H18" s="17"/>
      <c r="I18" s="2"/>
    </row>
    <row r="19" spans="2:9" s="3" customFormat="1" ht="16.5">
      <c r="B19" s="126"/>
      <c r="C19" s="6"/>
      <c r="D19" s="17"/>
      <c r="E19" s="17"/>
      <c r="F19" s="17"/>
      <c r="G19" s="17"/>
      <c r="H19" s="17"/>
      <c r="I19" s="2"/>
    </row>
    <row r="20" spans="2:9" s="3" customFormat="1" ht="16.5">
      <c r="B20" s="126"/>
      <c r="C20" s="6"/>
      <c r="D20" s="17"/>
      <c r="E20" s="17"/>
      <c r="F20" s="17"/>
      <c r="G20" s="17"/>
      <c r="H20" s="17"/>
      <c r="I20" s="2"/>
    </row>
    <row r="21" spans="2:9" s="3" customFormat="1" ht="16.5">
      <c r="B21" s="126"/>
      <c r="C21" s="6"/>
      <c r="D21" s="17"/>
      <c r="E21" s="17"/>
      <c r="F21" s="17"/>
      <c r="G21" s="17"/>
      <c r="H21" s="17"/>
      <c r="I21" s="2"/>
    </row>
    <row r="22" spans="2:9" s="3" customFormat="1" ht="16.5">
      <c r="B22" s="126"/>
      <c r="C22" s="6"/>
      <c r="D22" s="17"/>
      <c r="E22" s="17"/>
      <c r="F22" s="17"/>
      <c r="G22" s="17"/>
      <c r="H22" s="17"/>
      <c r="I22" s="2"/>
    </row>
    <row r="23" spans="2:9" s="3" customFormat="1" ht="16.5">
      <c r="B23" s="126"/>
      <c r="C23" s="6"/>
      <c r="D23" s="17"/>
      <c r="E23" s="17"/>
      <c r="F23" s="17"/>
      <c r="G23" s="17"/>
      <c r="H23" s="17"/>
      <c r="I23" s="2"/>
    </row>
    <row r="24" spans="2:9" s="3" customFormat="1" ht="16.5">
      <c r="B24" s="126"/>
      <c r="C24" s="6"/>
      <c r="D24" s="17"/>
      <c r="E24" s="17"/>
      <c r="F24" s="17"/>
      <c r="G24" s="17"/>
      <c r="H24" s="17"/>
      <c r="I24" s="2"/>
    </row>
    <row r="25" spans="2:9" s="3" customFormat="1" ht="16.5">
      <c r="B25" s="126"/>
      <c r="C25" s="6"/>
      <c r="D25" s="17"/>
      <c r="E25" s="17"/>
      <c r="F25" s="17"/>
      <c r="G25" s="17"/>
      <c r="H25" s="17"/>
      <c r="I25" s="2"/>
    </row>
    <row r="26" spans="2:9" s="3" customFormat="1" ht="16.5">
      <c r="B26" s="126"/>
      <c r="C26" s="6"/>
      <c r="D26" s="17"/>
      <c r="E26" s="17"/>
      <c r="F26" s="17"/>
      <c r="G26" s="17"/>
      <c r="H26" s="17"/>
      <c r="I26" s="2"/>
    </row>
    <row r="27" spans="2:9" s="3" customFormat="1" ht="16.5">
      <c r="B27" s="126"/>
      <c r="C27" s="6"/>
      <c r="D27" s="17"/>
      <c r="E27" s="17"/>
      <c r="F27" s="17"/>
      <c r="G27" s="17"/>
      <c r="H27" s="17"/>
      <c r="I27" s="2"/>
    </row>
    <row r="28" spans="2:9" s="3" customFormat="1" ht="16.5">
      <c r="B28" s="126"/>
      <c r="C28" s="6"/>
      <c r="D28" s="17"/>
      <c r="E28" s="17"/>
      <c r="F28" s="17"/>
      <c r="G28" s="17"/>
      <c r="H28" s="17"/>
      <c r="I28" s="2"/>
    </row>
    <row r="29" spans="2:9" s="3" customFormat="1" ht="16.5">
      <c r="B29" s="126"/>
      <c r="C29" s="6"/>
      <c r="D29" s="17"/>
      <c r="E29" s="17"/>
      <c r="F29" s="17"/>
      <c r="G29" s="17"/>
      <c r="H29" s="17"/>
      <c r="I29" s="2"/>
    </row>
    <row r="30" spans="2:9" s="3" customFormat="1" ht="16.5">
      <c r="B30" s="126"/>
      <c r="C30" s="6"/>
      <c r="D30" s="17"/>
      <c r="E30" s="17"/>
      <c r="F30" s="17"/>
      <c r="G30" s="17"/>
      <c r="H30" s="17"/>
      <c r="I30" s="2"/>
    </row>
    <row r="31" spans="2:9" s="3" customFormat="1" ht="16.5">
      <c r="B31" s="126"/>
      <c r="C31" s="6"/>
      <c r="D31" s="17"/>
      <c r="E31" s="17"/>
      <c r="F31" s="17"/>
      <c r="G31" s="17"/>
      <c r="H31" s="17"/>
      <c r="I31" s="2"/>
    </row>
    <row r="32" spans="2:9" s="3" customFormat="1" ht="16.5">
      <c r="B32" s="126"/>
      <c r="C32" s="6"/>
      <c r="D32" s="17"/>
      <c r="E32" s="17"/>
      <c r="F32" s="17"/>
      <c r="G32" s="17"/>
      <c r="H32" s="17"/>
      <c r="I32" s="2"/>
    </row>
    <row r="33" spans="2:9" s="3" customFormat="1" ht="16.5">
      <c r="B33" s="126"/>
      <c r="C33" s="6"/>
      <c r="D33" s="17"/>
      <c r="E33" s="17"/>
      <c r="F33" s="17"/>
      <c r="G33" s="17"/>
      <c r="H33" s="17"/>
      <c r="I33" s="2"/>
    </row>
    <row r="34" spans="2:9" s="3" customFormat="1" ht="16.5">
      <c r="B34" s="126"/>
      <c r="C34" s="6"/>
      <c r="D34" s="17"/>
      <c r="E34" s="17"/>
      <c r="F34" s="17"/>
      <c r="G34" s="17"/>
      <c r="H34" s="17"/>
      <c r="I34" s="2"/>
    </row>
    <row r="35" spans="2:9" s="3" customFormat="1" ht="16.5">
      <c r="B35" s="126" t="s">
        <v>438</v>
      </c>
      <c r="C35" s="17"/>
      <c r="D35" s="17"/>
      <c r="E35" s="17"/>
      <c r="F35" s="17"/>
      <c r="G35" s="17"/>
      <c r="H35" s="17"/>
      <c r="I35" s="2"/>
    </row>
    <row r="36" spans="2:9" s="3" customFormat="1" ht="16.5">
      <c r="B36" s="126"/>
      <c r="C36" s="6"/>
      <c r="D36" s="17"/>
      <c r="E36" s="17"/>
      <c r="F36" s="17"/>
      <c r="G36" s="17"/>
      <c r="H36" s="17"/>
      <c r="I36" s="2"/>
    </row>
    <row r="37" spans="2:9" s="3" customFormat="1" ht="16.5">
      <c r="B37" s="126"/>
      <c r="C37" s="6"/>
      <c r="D37" s="17"/>
      <c r="E37" s="17"/>
      <c r="F37" s="17"/>
      <c r="G37" s="17"/>
      <c r="H37" s="17"/>
      <c r="I37" s="2"/>
    </row>
    <row r="38" spans="2:9" s="3" customFormat="1" ht="16.5">
      <c r="B38" s="126"/>
      <c r="C38" s="6"/>
      <c r="D38" s="17"/>
      <c r="E38" s="17"/>
      <c r="F38" s="17"/>
      <c r="G38" s="17"/>
      <c r="H38" s="17"/>
      <c r="I38" s="2"/>
    </row>
    <row r="39" spans="2:9" s="3" customFormat="1" ht="16.5">
      <c r="B39" s="126"/>
      <c r="C39" s="6"/>
      <c r="D39" s="17"/>
      <c r="E39" s="17"/>
      <c r="F39" s="17"/>
      <c r="G39" s="17"/>
      <c r="H39" s="17"/>
      <c r="I39" s="2"/>
    </row>
    <row r="40" spans="2:9" s="3" customFormat="1" ht="16.5">
      <c r="B40" s="126"/>
      <c r="C40" s="6"/>
      <c r="D40" s="17"/>
      <c r="E40" s="17"/>
      <c r="F40" s="17"/>
      <c r="G40" s="17"/>
      <c r="H40" s="17"/>
      <c r="I40" s="2"/>
    </row>
    <row r="41" spans="2:9" s="3" customFormat="1" ht="16.5">
      <c r="B41" s="126"/>
      <c r="C41" s="6"/>
      <c r="D41" s="17"/>
      <c r="E41" s="17"/>
      <c r="F41" s="17"/>
      <c r="G41" s="17"/>
      <c r="H41" s="17"/>
      <c r="I41" s="2"/>
    </row>
    <row r="42" spans="2:9" s="3" customFormat="1" ht="16.5">
      <c r="B42" s="126"/>
      <c r="C42" s="6"/>
      <c r="D42" s="17"/>
      <c r="E42" s="17"/>
      <c r="F42" s="17"/>
      <c r="G42" s="17"/>
      <c r="H42" s="17"/>
      <c r="I42" s="2"/>
    </row>
    <row r="43" spans="2:9" s="3" customFormat="1" ht="16.5">
      <c r="B43" s="126"/>
      <c r="C43" s="6"/>
      <c r="D43" s="17"/>
      <c r="E43" s="17"/>
      <c r="F43" s="17"/>
      <c r="G43" s="17"/>
      <c r="H43" s="17"/>
      <c r="I43" s="2"/>
    </row>
    <row r="44" spans="2:9" s="3" customFormat="1" ht="16.5">
      <c r="B44" s="126"/>
      <c r="C44" s="6"/>
      <c r="D44" s="17"/>
      <c r="E44" s="17"/>
      <c r="F44" s="17"/>
      <c r="G44" s="17"/>
      <c r="H44" s="17"/>
      <c r="I44" s="2"/>
    </row>
    <row r="45" spans="2:9" s="3" customFormat="1" ht="16.5">
      <c r="B45" s="126" t="s">
        <v>439</v>
      </c>
      <c r="C45" s="17"/>
      <c r="D45" s="17"/>
      <c r="E45" s="17"/>
      <c r="F45" s="17"/>
      <c r="G45" s="17"/>
      <c r="H45" s="17"/>
      <c r="I45" s="2"/>
    </row>
    <row r="46" spans="2:9" s="3" customFormat="1" ht="16.5">
      <c r="B46" s="126"/>
      <c r="C46" s="6"/>
      <c r="D46" s="17"/>
      <c r="E46" s="17"/>
      <c r="F46" s="17"/>
      <c r="G46" s="17"/>
      <c r="H46" s="17"/>
      <c r="I46" s="2"/>
    </row>
    <row r="47" spans="2:9" s="3" customFormat="1" ht="16.5">
      <c r="B47" s="126"/>
      <c r="C47" s="6"/>
      <c r="D47" s="17"/>
      <c r="E47" s="17"/>
      <c r="F47" s="17"/>
      <c r="G47" s="17"/>
      <c r="H47" s="17"/>
      <c r="I47" s="2"/>
    </row>
    <row r="48" spans="2:9" s="3" customFormat="1" ht="16.5">
      <c r="B48" s="126"/>
      <c r="C48" s="6"/>
      <c r="D48" s="17"/>
      <c r="E48" s="17"/>
      <c r="F48" s="17"/>
      <c r="G48" s="17"/>
      <c r="H48" s="17"/>
      <c r="I48" s="2"/>
    </row>
    <row r="49" spans="2:9" s="3" customFormat="1" ht="16.5">
      <c r="B49" s="126"/>
      <c r="C49" s="6"/>
      <c r="D49" s="17"/>
      <c r="E49" s="17"/>
      <c r="F49" s="17"/>
      <c r="G49" s="17"/>
      <c r="H49" s="17"/>
      <c r="I49" s="2"/>
    </row>
    <row r="50" spans="2:9" s="3" customFormat="1" ht="16.5">
      <c r="B50" s="126"/>
      <c r="C50" s="6"/>
      <c r="D50" s="17"/>
      <c r="E50" s="17"/>
      <c r="F50" s="17"/>
      <c r="G50" s="17"/>
      <c r="H50" s="17"/>
      <c r="I50" s="2"/>
    </row>
    <row r="51" spans="2:9" s="3" customFormat="1" ht="16.5">
      <c r="B51" s="126"/>
      <c r="C51" s="6"/>
      <c r="D51" s="17"/>
      <c r="E51" s="17"/>
      <c r="F51" s="17"/>
      <c r="G51" s="17"/>
      <c r="H51" s="17"/>
      <c r="I51" s="2"/>
    </row>
    <row r="52" spans="2:9" s="3" customFormat="1" ht="16.5">
      <c r="B52" s="126"/>
      <c r="C52" s="6"/>
      <c r="D52" s="17"/>
      <c r="E52" s="17"/>
      <c r="F52" s="17"/>
      <c r="G52" s="17"/>
      <c r="H52" s="17"/>
      <c r="I52" s="2"/>
    </row>
    <row r="53" spans="2:9" s="3" customFormat="1" ht="16.5">
      <c r="B53" s="126"/>
      <c r="C53" s="6"/>
      <c r="D53" s="17"/>
      <c r="E53" s="17"/>
      <c r="F53" s="17"/>
      <c r="G53" s="17"/>
      <c r="H53" s="17"/>
      <c r="I53" s="2"/>
    </row>
    <row r="54" spans="2:9" s="3" customFormat="1" ht="16.5">
      <c r="B54" s="126"/>
      <c r="C54" s="6"/>
      <c r="D54" s="17"/>
      <c r="E54" s="17"/>
      <c r="F54" s="17"/>
      <c r="G54" s="17"/>
      <c r="H54" s="17"/>
      <c r="I54" s="2"/>
    </row>
    <row r="55" spans="2:9" s="3" customFormat="1" ht="16.5">
      <c r="B55" s="126" t="s">
        <v>440</v>
      </c>
      <c r="C55" s="17"/>
      <c r="D55" s="17"/>
      <c r="E55" s="17"/>
      <c r="F55" s="17"/>
      <c r="G55" s="17"/>
      <c r="H55" s="17"/>
      <c r="I55" s="2"/>
    </row>
    <row r="56" spans="2:9" s="3" customFormat="1" ht="16.5">
      <c r="B56" s="126"/>
      <c r="C56" s="6"/>
      <c r="D56" s="17"/>
      <c r="E56" s="17"/>
      <c r="F56" s="17"/>
      <c r="G56" s="17"/>
      <c r="H56" s="17"/>
      <c r="I56" s="2"/>
    </row>
    <row r="57" spans="2:9" s="3" customFormat="1" ht="16.5">
      <c r="B57" s="126"/>
      <c r="C57" s="6"/>
      <c r="D57" s="17"/>
      <c r="E57" s="17"/>
      <c r="F57" s="17"/>
      <c r="G57" s="17"/>
      <c r="H57" s="17"/>
      <c r="I57" s="2"/>
    </row>
    <row r="58" spans="2:9" s="3" customFormat="1" ht="16.5">
      <c r="B58" s="126"/>
      <c r="C58" s="6"/>
      <c r="D58" s="17"/>
      <c r="E58" s="17"/>
      <c r="F58" s="17"/>
      <c r="G58" s="17"/>
      <c r="H58" s="17"/>
      <c r="I58" s="2"/>
    </row>
    <row r="59" spans="2:9" s="3" customFormat="1" ht="16.5">
      <c r="B59" s="126"/>
      <c r="C59" s="6"/>
      <c r="D59" s="17"/>
      <c r="E59" s="17"/>
      <c r="F59" s="17"/>
      <c r="G59" s="17"/>
      <c r="H59" s="17"/>
      <c r="I59" s="2"/>
    </row>
    <row r="60" spans="2:9" s="3" customFormat="1" ht="16.5">
      <c r="B60" s="126"/>
      <c r="C60" s="6"/>
      <c r="D60" s="17"/>
      <c r="E60" s="17"/>
      <c r="F60" s="17"/>
      <c r="G60" s="17"/>
      <c r="H60" s="17"/>
      <c r="I60" s="2"/>
    </row>
    <row r="61" spans="2:9" s="3" customFormat="1" ht="16.5">
      <c r="B61" s="126"/>
      <c r="C61" s="6"/>
      <c r="D61" s="17"/>
      <c r="E61" s="17"/>
      <c r="F61" s="17"/>
      <c r="G61" s="17"/>
      <c r="H61" s="17"/>
      <c r="I61" s="2"/>
    </row>
    <row r="62" spans="2:9" s="3" customFormat="1" ht="16.5">
      <c r="B62" s="126"/>
      <c r="C62" s="6"/>
      <c r="D62" s="17"/>
      <c r="E62" s="17"/>
      <c r="F62" s="17"/>
      <c r="G62" s="17"/>
      <c r="H62" s="17"/>
      <c r="I62" s="2"/>
    </row>
    <row r="63" spans="2:9" s="3" customFormat="1" ht="16.5">
      <c r="B63" s="126"/>
      <c r="C63" s="6"/>
      <c r="D63" s="17"/>
      <c r="E63" s="17"/>
      <c r="F63" s="17"/>
      <c r="G63" s="17"/>
      <c r="H63" s="17"/>
      <c r="I63" s="2"/>
    </row>
    <row r="64" spans="2:9" s="3" customFormat="1" ht="16.5">
      <c r="B64" s="126"/>
      <c r="C64" s="6"/>
      <c r="D64" s="17"/>
      <c r="E64" s="17"/>
      <c r="F64" s="17"/>
      <c r="G64" s="17"/>
      <c r="H64" s="17"/>
      <c r="I64" s="2"/>
    </row>
    <row r="65" spans="2:9" s="3" customFormat="1" ht="16.5">
      <c r="B65" s="126" t="s">
        <v>441</v>
      </c>
      <c r="C65" s="17"/>
      <c r="D65" s="17"/>
      <c r="E65" s="17"/>
      <c r="F65" s="17"/>
      <c r="G65" s="17"/>
      <c r="H65" s="17"/>
      <c r="I65" s="2"/>
    </row>
    <row r="66" spans="2:9" s="3" customFormat="1" ht="16.5">
      <c r="B66" s="126"/>
      <c r="C66" s="6"/>
      <c r="D66" s="17"/>
      <c r="E66" s="17"/>
      <c r="F66" s="17"/>
      <c r="G66" s="17"/>
      <c r="H66" s="17"/>
      <c r="I66" s="2"/>
    </row>
    <row r="67" spans="2:9" s="3" customFormat="1" ht="16.5">
      <c r="B67" s="126"/>
      <c r="C67" s="6"/>
      <c r="D67" s="17"/>
      <c r="E67" s="17"/>
      <c r="F67" s="17"/>
      <c r="G67" s="17"/>
      <c r="H67" s="17"/>
      <c r="I67" s="2"/>
    </row>
    <row r="68" spans="2:9" s="3" customFormat="1" ht="16.5">
      <c r="B68" s="126"/>
      <c r="C68" s="6"/>
      <c r="D68" s="17"/>
      <c r="E68" s="17"/>
      <c r="F68" s="17"/>
      <c r="G68" s="17"/>
      <c r="H68" s="17"/>
      <c r="I68" s="2"/>
    </row>
    <row r="69" spans="2:9" s="3" customFormat="1" ht="16.5">
      <c r="B69" s="126"/>
      <c r="C69" s="6"/>
      <c r="D69" s="17"/>
      <c r="E69" s="17"/>
      <c r="F69" s="17"/>
      <c r="G69" s="17"/>
      <c r="H69" s="17"/>
      <c r="I69" s="2"/>
    </row>
    <row r="70" spans="2:9" s="3" customFormat="1" ht="16.5">
      <c r="B70" s="126"/>
      <c r="C70" s="6"/>
      <c r="D70" s="17"/>
      <c r="E70" s="17"/>
      <c r="F70" s="17"/>
      <c r="G70" s="17"/>
      <c r="H70" s="17"/>
      <c r="I70" s="2"/>
    </row>
    <row r="71" spans="2:9" s="3" customFormat="1" ht="16.5">
      <c r="B71" s="126"/>
      <c r="C71" s="6"/>
      <c r="D71" s="17"/>
      <c r="E71" s="17"/>
      <c r="F71" s="17"/>
      <c r="G71" s="17"/>
      <c r="H71" s="17"/>
      <c r="I71" s="2"/>
    </row>
    <row r="72" spans="2:9" s="3" customFormat="1" ht="16.5">
      <c r="B72" s="126"/>
      <c r="C72" s="6"/>
      <c r="D72" s="17"/>
      <c r="E72" s="17"/>
      <c r="F72" s="17"/>
      <c r="G72" s="17"/>
      <c r="H72" s="17"/>
      <c r="I72" s="2"/>
    </row>
    <row r="73" spans="2:9" s="3" customFormat="1" ht="16.5">
      <c r="B73" s="126"/>
      <c r="C73" s="6"/>
      <c r="D73" s="17"/>
      <c r="E73" s="17"/>
      <c r="F73" s="17"/>
      <c r="G73" s="17"/>
      <c r="H73" s="17"/>
      <c r="I73" s="2"/>
    </row>
    <row r="74" spans="2:9" s="3" customFormat="1" ht="16.5">
      <c r="B74" s="126"/>
      <c r="C74" s="6"/>
      <c r="D74" s="17"/>
      <c r="E74" s="17"/>
      <c r="F74" s="17"/>
      <c r="G74" s="17"/>
      <c r="H74" s="17"/>
      <c r="I74" s="2"/>
    </row>
    <row r="75" spans="2:9" s="3" customFormat="1" ht="16.5">
      <c r="B75" s="126" t="s">
        <v>442</v>
      </c>
      <c r="C75" s="17"/>
      <c r="D75" s="17"/>
      <c r="E75" s="17"/>
      <c r="F75" s="17"/>
      <c r="G75" s="17"/>
      <c r="H75" s="17"/>
      <c r="I75" s="2"/>
    </row>
    <row r="76" spans="2:9" s="3" customFormat="1" ht="16.5">
      <c r="B76" s="126"/>
      <c r="C76" s="6"/>
      <c r="D76" s="17"/>
      <c r="E76" s="17"/>
      <c r="F76" s="17"/>
      <c r="G76" s="17"/>
      <c r="H76" s="17"/>
      <c r="I76" s="2"/>
    </row>
    <row r="77" spans="2:9" s="3" customFormat="1" ht="16.5">
      <c r="B77" s="126"/>
      <c r="C77" s="6"/>
      <c r="D77" s="17"/>
      <c r="E77" s="17"/>
      <c r="F77" s="17"/>
      <c r="G77" s="17"/>
      <c r="H77" s="17"/>
      <c r="I77" s="2"/>
    </row>
    <row r="78" spans="2:9" s="3" customFormat="1" ht="16.5">
      <c r="B78" s="126"/>
      <c r="C78" s="6"/>
      <c r="D78" s="17"/>
      <c r="E78" s="17"/>
      <c r="F78" s="17"/>
      <c r="G78" s="17"/>
      <c r="H78" s="17"/>
      <c r="I78" s="2"/>
    </row>
    <row r="79" spans="2:9" s="3" customFormat="1" ht="16.5">
      <c r="B79" s="126"/>
      <c r="C79" s="6"/>
      <c r="D79" s="17"/>
      <c r="E79" s="17"/>
      <c r="F79" s="17"/>
      <c r="G79" s="17"/>
      <c r="H79" s="17"/>
      <c r="I79" s="2"/>
    </row>
    <row r="80" spans="2:9" s="3" customFormat="1" ht="16.5">
      <c r="B80" s="126"/>
      <c r="C80" s="6"/>
      <c r="D80" s="17"/>
      <c r="E80" s="17"/>
      <c r="F80" s="17"/>
      <c r="G80" s="17"/>
      <c r="H80" s="17"/>
      <c r="I80" s="2"/>
    </row>
    <row r="81" spans="2:9" s="3" customFormat="1" ht="16.5">
      <c r="B81" s="126"/>
      <c r="C81" s="6"/>
      <c r="D81" s="17"/>
      <c r="E81" s="17"/>
      <c r="F81" s="17"/>
      <c r="G81" s="17"/>
      <c r="H81" s="17"/>
      <c r="I81" s="2"/>
    </row>
    <row r="82" spans="2:9" s="3" customFormat="1" ht="16.5">
      <c r="B82" s="126"/>
      <c r="C82" s="6"/>
      <c r="D82" s="17"/>
      <c r="E82" s="17"/>
      <c r="F82" s="17"/>
      <c r="G82" s="17"/>
      <c r="H82" s="17"/>
      <c r="I82" s="2"/>
    </row>
    <row r="83" spans="2:9" s="3" customFormat="1" ht="16.5">
      <c r="B83" s="126"/>
      <c r="C83" s="6"/>
      <c r="D83" s="17"/>
      <c r="E83" s="17"/>
      <c r="F83" s="17"/>
      <c r="G83" s="17"/>
      <c r="H83" s="17"/>
      <c r="I83" s="2"/>
    </row>
    <row r="84" spans="2:9" s="3" customFormat="1" ht="16.5">
      <c r="B84" s="126"/>
      <c r="C84" s="6"/>
      <c r="D84" s="17"/>
      <c r="E84" s="17"/>
      <c r="F84" s="17"/>
      <c r="G84" s="17"/>
      <c r="H84" s="17"/>
      <c r="I84" s="2"/>
    </row>
    <row r="85" spans="2:9" s="3" customFormat="1" ht="16.5">
      <c r="B85" s="126" t="s">
        <v>528</v>
      </c>
      <c r="C85" s="17"/>
      <c r="D85" s="17"/>
      <c r="E85" s="17"/>
      <c r="F85" s="17"/>
      <c r="G85" s="17"/>
      <c r="H85" s="17"/>
      <c r="I85" s="2"/>
    </row>
    <row r="86" spans="2:9" s="3" customFormat="1" ht="16.5">
      <c r="B86" s="126"/>
      <c r="C86" s="6"/>
      <c r="D86" s="17"/>
      <c r="E86" s="17"/>
      <c r="F86" s="17"/>
      <c r="G86" s="17"/>
      <c r="H86" s="17"/>
      <c r="I86" s="2"/>
    </row>
    <row r="87" spans="2:9" s="3" customFormat="1" ht="16.5">
      <c r="B87" s="126"/>
      <c r="C87" s="6"/>
      <c r="D87" s="17"/>
      <c r="E87" s="17"/>
      <c r="F87" s="17"/>
      <c r="G87" s="17"/>
      <c r="H87" s="17"/>
      <c r="I87" s="2"/>
    </row>
    <row r="88" spans="2:9" s="3" customFormat="1" ht="16.5">
      <c r="B88" s="126"/>
      <c r="C88" s="6"/>
      <c r="D88" s="17"/>
      <c r="E88" s="17"/>
      <c r="F88" s="17"/>
      <c r="G88" s="17"/>
      <c r="H88" s="17"/>
      <c r="I88" s="2"/>
    </row>
    <row r="89" spans="2:9" s="3" customFormat="1" ht="16.5">
      <c r="B89" s="126"/>
      <c r="C89" s="6"/>
      <c r="D89" s="17"/>
      <c r="E89" s="17"/>
      <c r="F89" s="17"/>
      <c r="G89" s="17"/>
      <c r="H89" s="17"/>
      <c r="I89" s="2"/>
    </row>
    <row r="90" spans="2:9" s="3" customFormat="1" ht="16.5">
      <c r="B90" s="126"/>
      <c r="C90" s="6"/>
      <c r="D90" s="17"/>
      <c r="E90" s="17"/>
      <c r="F90" s="17"/>
      <c r="G90" s="17"/>
      <c r="H90" s="17"/>
      <c r="I90" s="2"/>
    </row>
    <row r="91" spans="2:9" s="3" customFormat="1" ht="16.5">
      <c r="B91" s="126"/>
      <c r="C91" s="6"/>
      <c r="D91" s="17"/>
      <c r="E91" s="17"/>
      <c r="F91" s="17"/>
      <c r="G91" s="17"/>
      <c r="H91" s="17"/>
      <c r="I91" s="2"/>
    </row>
    <row r="92" spans="2:9" s="3" customFormat="1" ht="16.5">
      <c r="B92" s="126"/>
      <c r="C92" s="6"/>
      <c r="D92" s="17"/>
      <c r="E92" s="17"/>
      <c r="F92" s="17"/>
      <c r="G92" s="17"/>
      <c r="H92" s="17"/>
      <c r="I92" s="2"/>
    </row>
    <row r="93" spans="2:9" s="3" customFormat="1" ht="16.5">
      <c r="B93" s="126"/>
      <c r="C93" s="6"/>
      <c r="D93" s="17"/>
      <c r="E93" s="17"/>
      <c r="F93" s="17"/>
      <c r="G93" s="17"/>
      <c r="H93" s="17"/>
      <c r="I93" s="2"/>
    </row>
    <row r="94" spans="2:9" s="3" customFormat="1" ht="16.5">
      <c r="B94" s="126"/>
      <c r="C94" s="6"/>
      <c r="D94" s="17"/>
      <c r="E94" s="17"/>
      <c r="F94" s="17"/>
      <c r="G94" s="17"/>
      <c r="H94" s="17"/>
      <c r="I94" s="2"/>
    </row>
    <row r="95" spans="2:9" s="3" customFormat="1" ht="16.5">
      <c r="B95" s="126" t="s">
        <v>538</v>
      </c>
      <c r="C95" s="17"/>
      <c r="D95" s="17"/>
      <c r="E95" s="17"/>
      <c r="F95" s="17"/>
      <c r="G95" s="17"/>
      <c r="H95" s="17"/>
      <c r="I95" s="2"/>
    </row>
    <row r="96" spans="2:9" s="3" customFormat="1" ht="16.5">
      <c r="B96" s="126"/>
      <c r="C96" s="6"/>
      <c r="D96" s="17"/>
      <c r="E96" s="17"/>
      <c r="F96" s="17"/>
      <c r="G96" s="17"/>
      <c r="H96" s="17"/>
      <c r="I96" s="2"/>
    </row>
    <row r="97" spans="2:9" s="3" customFormat="1" ht="16.5">
      <c r="B97" s="126"/>
      <c r="C97" s="6"/>
      <c r="D97" s="17"/>
      <c r="E97" s="17"/>
      <c r="F97" s="17"/>
      <c r="G97" s="17"/>
      <c r="H97" s="17"/>
      <c r="I97" s="2"/>
    </row>
    <row r="98" spans="2:9" s="3" customFormat="1" ht="16.5">
      <c r="B98" s="126"/>
      <c r="C98" s="6"/>
      <c r="D98" s="17"/>
      <c r="E98" s="17"/>
      <c r="F98" s="17"/>
      <c r="G98" s="17"/>
      <c r="H98" s="17"/>
      <c r="I98" s="2"/>
    </row>
    <row r="99" spans="2:9" s="3" customFormat="1" ht="16.5">
      <c r="B99" s="126"/>
      <c r="C99" s="6"/>
      <c r="D99" s="17"/>
      <c r="E99" s="17"/>
      <c r="F99" s="17"/>
      <c r="G99" s="17"/>
      <c r="H99" s="17"/>
      <c r="I99" s="2"/>
    </row>
    <row r="100" spans="2:9" s="3" customFormat="1" ht="16.5">
      <c r="B100" s="126"/>
      <c r="C100" s="6"/>
      <c r="D100" s="17"/>
      <c r="E100" s="17"/>
      <c r="F100" s="17"/>
      <c r="G100" s="17"/>
      <c r="H100" s="17"/>
      <c r="I100" s="2"/>
    </row>
    <row r="101" spans="2:9" s="3" customFormat="1" ht="16.5">
      <c r="B101" s="126"/>
      <c r="C101" s="6"/>
      <c r="D101" s="17"/>
      <c r="E101" s="17"/>
      <c r="F101" s="17"/>
      <c r="G101" s="17"/>
      <c r="H101" s="17"/>
      <c r="I101" s="2"/>
    </row>
    <row r="102" spans="2:9" s="3" customFormat="1" ht="16.5">
      <c r="B102" s="126"/>
      <c r="C102" s="6"/>
      <c r="D102" s="17"/>
      <c r="E102" s="17"/>
      <c r="F102" s="17"/>
      <c r="G102" s="17"/>
      <c r="H102" s="17"/>
      <c r="I102" s="2"/>
    </row>
    <row r="103" spans="2:9" s="3" customFormat="1" ht="16.5">
      <c r="B103" s="126"/>
      <c r="C103" s="6"/>
      <c r="D103" s="17"/>
      <c r="E103" s="17"/>
      <c r="F103" s="17"/>
      <c r="G103" s="17"/>
      <c r="H103" s="17"/>
      <c r="I103" s="2"/>
    </row>
    <row r="104" spans="2:9" s="3" customFormat="1" ht="16.5">
      <c r="B104" s="126"/>
      <c r="C104" s="6"/>
      <c r="D104" s="17"/>
      <c r="E104" s="17"/>
      <c r="F104" s="17"/>
      <c r="G104" s="17"/>
      <c r="H104" s="17"/>
      <c r="I104" s="2"/>
    </row>
    <row r="105" spans="2:9" s="3" customFormat="1" ht="16.5">
      <c r="B105" s="126" t="s">
        <v>539</v>
      </c>
      <c r="C105" s="17"/>
      <c r="D105" s="17"/>
      <c r="E105" s="17"/>
      <c r="F105" s="17"/>
      <c r="G105" s="17"/>
      <c r="H105" s="17"/>
      <c r="I105" s="2"/>
    </row>
    <row r="106" spans="2:9" s="3" customFormat="1" ht="16.5">
      <c r="B106" s="126"/>
      <c r="C106" s="6"/>
      <c r="D106" s="17"/>
      <c r="E106" s="17"/>
      <c r="F106" s="17"/>
      <c r="G106" s="17"/>
      <c r="H106" s="17"/>
      <c r="I106" s="2"/>
    </row>
    <row r="107" spans="2:9" s="3" customFormat="1" ht="16.5">
      <c r="B107" s="126"/>
      <c r="C107" s="6"/>
      <c r="D107" s="17"/>
      <c r="E107" s="17"/>
      <c r="F107" s="17"/>
      <c r="G107" s="17"/>
      <c r="H107" s="17"/>
      <c r="I107" s="2"/>
    </row>
    <row r="108" spans="2:9" s="3" customFormat="1" ht="16.5">
      <c r="B108" s="126"/>
      <c r="C108" s="6"/>
      <c r="D108" s="17"/>
      <c r="E108" s="17"/>
      <c r="F108" s="17"/>
      <c r="G108" s="17"/>
      <c r="H108" s="17"/>
      <c r="I108" s="2"/>
    </row>
    <row r="109" spans="2:9" s="3" customFormat="1" ht="16.5">
      <c r="B109" s="126"/>
      <c r="C109" s="6"/>
      <c r="D109" s="17"/>
      <c r="E109" s="17"/>
      <c r="F109" s="17"/>
      <c r="G109" s="17"/>
      <c r="H109" s="17"/>
      <c r="I109" s="2"/>
    </row>
    <row r="110" spans="2:9" s="3" customFormat="1" ht="16.5">
      <c r="B110" s="126"/>
      <c r="C110" s="6"/>
      <c r="D110" s="17"/>
      <c r="E110" s="17"/>
      <c r="F110" s="17"/>
      <c r="G110" s="17"/>
      <c r="H110" s="17"/>
      <c r="I110" s="2"/>
    </row>
    <row r="111" spans="2:9" s="3" customFormat="1" ht="16.5">
      <c r="B111" s="126"/>
      <c r="C111" s="6"/>
      <c r="D111" s="17"/>
      <c r="E111" s="17"/>
      <c r="F111" s="17"/>
      <c r="G111" s="17"/>
      <c r="H111" s="17"/>
      <c r="I111" s="2"/>
    </row>
    <row r="112" spans="2:9" s="3" customFormat="1" ht="16.5">
      <c r="B112" s="126"/>
      <c r="C112" s="6"/>
      <c r="D112" s="17"/>
      <c r="E112" s="17"/>
      <c r="F112" s="17"/>
      <c r="G112" s="17"/>
      <c r="H112" s="17"/>
      <c r="I112" s="2"/>
    </row>
    <row r="113" spans="2:9" s="3" customFormat="1" ht="16.5">
      <c r="B113" s="126"/>
      <c r="C113" s="6"/>
      <c r="D113" s="17"/>
      <c r="E113" s="17"/>
      <c r="F113" s="17"/>
      <c r="G113" s="17"/>
      <c r="H113" s="17"/>
      <c r="I113" s="2"/>
    </row>
    <row r="114" spans="2:9" s="3" customFormat="1" ht="16.5">
      <c r="B114" s="126"/>
      <c r="C114" s="6"/>
      <c r="D114" s="17"/>
      <c r="E114" s="17"/>
      <c r="F114" s="17"/>
      <c r="G114" s="17"/>
      <c r="H114" s="17"/>
      <c r="I114" s="2"/>
    </row>
    <row r="115" spans="2:9" s="3" customFormat="1" ht="16.5">
      <c r="B115" s="126" t="s">
        <v>540</v>
      </c>
      <c r="C115" s="17" t="s">
        <v>544</v>
      </c>
      <c r="D115" s="17" t="s">
        <v>544</v>
      </c>
      <c r="E115" s="17" t="s">
        <v>544</v>
      </c>
      <c r="F115" s="17" t="s">
        <v>544</v>
      </c>
      <c r="G115" s="17" t="s">
        <v>544</v>
      </c>
      <c r="H115" s="17"/>
      <c r="I115" s="2"/>
    </row>
    <row r="116" spans="2:9" s="3" customFormat="1" ht="16.5">
      <c r="B116" s="126"/>
      <c r="C116" s="6"/>
      <c r="D116" s="17" t="s">
        <v>544</v>
      </c>
      <c r="E116" s="17" t="s">
        <v>544</v>
      </c>
      <c r="F116" s="17" t="s">
        <v>544</v>
      </c>
      <c r="G116" s="17" t="s">
        <v>544</v>
      </c>
      <c r="H116" s="17"/>
      <c r="I116" s="2"/>
    </row>
    <row r="117" spans="2:9" s="3" customFormat="1" ht="16.5">
      <c r="B117" s="126"/>
      <c r="C117" s="6"/>
      <c r="D117" s="17" t="s">
        <v>544</v>
      </c>
      <c r="E117" s="17" t="s">
        <v>544</v>
      </c>
      <c r="F117" s="17" t="s">
        <v>544</v>
      </c>
      <c r="G117" s="17" t="s">
        <v>544</v>
      </c>
      <c r="H117" s="17"/>
      <c r="I117" s="2"/>
    </row>
    <row r="118" spans="2:9" s="3" customFormat="1" ht="16.5">
      <c r="B118" s="126"/>
      <c r="C118" s="6"/>
      <c r="D118" s="17" t="s">
        <v>544</v>
      </c>
      <c r="E118" s="17" t="s">
        <v>544</v>
      </c>
      <c r="F118" s="17" t="s">
        <v>544</v>
      </c>
      <c r="G118" s="17" t="s">
        <v>544</v>
      </c>
      <c r="H118" s="17"/>
      <c r="I118" s="2"/>
    </row>
    <row r="119" spans="2:9" s="3" customFormat="1" ht="16.5">
      <c r="B119" s="126"/>
      <c r="C119" s="6"/>
      <c r="D119" s="17" t="s">
        <v>544</v>
      </c>
      <c r="E119" s="17" t="s">
        <v>544</v>
      </c>
      <c r="F119" s="17" t="s">
        <v>544</v>
      </c>
      <c r="G119" s="17" t="s">
        <v>544</v>
      </c>
      <c r="H119" s="17"/>
      <c r="I119" s="2"/>
    </row>
    <row r="120" spans="2:9" s="3" customFormat="1" ht="16.5">
      <c r="B120" s="126"/>
      <c r="C120" s="6"/>
      <c r="D120" s="17" t="s">
        <v>544</v>
      </c>
      <c r="E120" s="17" t="s">
        <v>544</v>
      </c>
      <c r="F120" s="17" t="s">
        <v>544</v>
      </c>
      <c r="G120" s="17" t="s">
        <v>544</v>
      </c>
      <c r="H120" s="17"/>
      <c r="I120" s="2"/>
    </row>
    <row r="121" spans="2:9" s="3" customFormat="1" ht="16.5">
      <c r="B121" s="126"/>
      <c r="C121" s="6"/>
      <c r="D121" s="17" t="s">
        <v>544</v>
      </c>
      <c r="E121" s="17" t="s">
        <v>544</v>
      </c>
      <c r="F121" s="17" t="s">
        <v>544</v>
      </c>
      <c r="G121" s="17" t="s">
        <v>544</v>
      </c>
      <c r="H121" s="17"/>
      <c r="I121" s="2"/>
    </row>
    <row r="122" spans="2:9" s="3" customFormat="1" ht="16.5">
      <c r="B122" s="126"/>
      <c r="C122" s="6"/>
      <c r="D122" s="17" t="s">
        <v>544</v>
      </c>
      <c r="E122" s="17" t="s">
        <v>544</v>
      </c>
      <c r="F122" s="17" t="s">
        <v>544</v>
      </c>
      <c r="G122" s="17" t="s">
        <v>544</v>
      </c>
      <c r="H122" s="17"/>
      <c r="I122" s="2"/>
    </row>
    <row r="123" spans="2:9" s="3" customFormat="1" ht="16.5">
      <c r="B123" s="126"/>
      <c r="C123" s="6"/>
      <c r="D123" s="17" t="s">
        <v>544</v>
      </c>
      <c r="E123" s="17" t="s">
        <v>544</v>
      </c>
      <c r="F123" s="17" t="s">
        <v>544</v>
      </c>
      <c r="G123" s="17" t="s">
        <v>544</v>
      </c>
      <c r="H123" s="17"/>
      <c r="I123" s="2"/>
    </row>
    <row r="124" spans="2:9" s="3" customFormat="1" ht="16.5">
      <c r="B124" s="126"/>
      <c r="C124" s="6"/>
      <c r="D124" s="17" t="s">
        <v>544</v>
      </c>
      <c r="E124" s="17" t="s">
        <v>544</v>
      </c>
      <c r="F124" s="17" t="s">
        <v>544</v>
      </c>
      <c r="G124" s="17" t="s">
        <v>544</v>
      </c>
      <c r="H124" s="17"/>
      <c r="I124" s="2"/>
    </row>
    <row r="125" spans="2:9" s="3" customFormat="1" ht="16.5">
      <c r="B125" s="126" t="s">
        <v>541</v>
      </c>
      <c r="C125" s="17" t="s">
        <v>544</v>
      </c>
      <c r="D125" s="17" t="s">
        <v>544</v>
      </c>
      <c r="E125" s="17" t="s">
        <v>544</v>
      </c>
      <c r="F125" s="17" t="s">
        <v>544</v>
      </c>
      <c r="G125" s="17" t="s">
        <v>544</v>
      </c>
      <c r="H125" s="17"/>
      <c r="I125" s="2"/>
    </row>
    <row r="126" spans="2:9" s="3" customFormat="1" ht="16.5">
      <c r="B126" s="126"/>
      <c r="C126" s="6"/>
      <c r="D126" s="17" t="s">
        <v>544</v>
      </c>
      <c r="E126" s="17" t="s">
        <v>544</v>
      </c>
      <c r="F126" s="17" t="s">
        <v>544</v>
      </c>
      <c r="G126" s="17" t="s">
        <v>544</v>
      </c>
      <c r="H126" s="17"/>
      <c r="I126" s="2"/>
    </row>
    <row r="127" spans="2:9" s="3" customFormat="1" ht="16.5">
      <c r="B127" s="126"/>
      <c r="C127" s="6"/>
      <c r="D127" s="17" t="s">
        <v>544</v>
      </c>
      <c r="E127" s="17" t="s">
        <v>544</v>
      </c>
      <c r="F127" s="17" t="s">
        <v>544</v>
      </c>
      <c r="G127" s="17" t="s">
        <v>544</v>
      </c>
      <c r="H127" s="17"/>
      <c r="I127" s="2"/>
    </row>
    <row r="128" spans="2:9" s="3" customFormat="1" ht="16.5">
      <c r="B128" s="126"/>
      <c r="C128" s="6"/>
      <c r="D128" s="17" t="s">
        <v>544</v>
      </c>
      <c r="E128" s="17" t="s">
        <v>544</v>
      </c>
      <c r="F128" s="17" t="s">
        <v>544</v>
      </c>
      <c r="G128" s="17" t="s">
        <v>544</v>
      </c>
      <c r="H128" s="17"/>
      <c r="I128" s="2"/>
    </row>
    <row r="129" spans="2:9" s="3" customFormat="1" ht="16.5">
      <c r="B129" s="126"/>
      <c r="C129" s="6"/>
      <c r="D129" s="17" t="s">
        <v>544</v>
      </c>
      <c r="E129" s="17" t="s">
        <v>544</v>
      </c>
      <c r="F129" s="17" t="s">
        <v>544</v>
      </c>
      <c r="G129" s="17" t="s">
        <v>544</v>
      </c>
      <c r="H129" s="17"/>
      <c r="I129" s="2"/>
    </row>
    <row r="130" spans="2:9" s="3" customFormat="1" ht="16.5">
      <c r="B130" s="126"/>
      <c r="C130" s="6"/>
      <c r="D130" s="17" t="s">
        <v>544</v>
      </c>
      <c r="E130" s="17" t="s">
        <v>544</v>
      </c>
      <c r="F130" s="17" t="s">
        <v>544</v>
      </c>
      <c r="G130" s="17" t="s">
        <v>544</v>
      </c>
      <c r="H130" s="17"/>
      <c r="I130" s="2"/>
    </row>
    <row r="131" spans="2:9" s="3" customFormat="1" ht="16.5">
      <c r="B131" s="126"/>
      <c r="C131" s="6"/>
      <c r="D131" s="17" t="s">
        <v>544</v>
      </c>
      <c r="E131" s="17" t="s">
        <v>544</v>
      </c>
      <c r="F131" s="17" t="s">
        <v>544</v>
      </c>
      <c r="G131" s="17" t="s">
        <v>544</v>
      </c>
      <c r="H131" s="17"/>
      <c r="I131" s="2"/>
    </row>
    <row r="132" spans="2:9" s="3" customFormat="1" ht="16.5">
      <c r="B132" s="126"/>
      <c r="C132" s="6"/>
      <c r="D132" s="17" t="s">
        <v>544</v>
      </c>
      <c r="E132" s="17" t="s">
        <v>544</v>
      </c>
      <c r="F132" s="17" t="s">
        <v>544</v>
      </c>
      <c r="G132" s="17" t="s">
        <v>544</v>
      </c>
      <c r="H132" s="17"/>
      <c r="I132" s="2"/>
    </row>
    <row r="133" spans="2:9" s="3" customFormat="1" ht="16.5">
      <c r="B133" s="126"/>
      <c r="C133" s="6"/>
      <c r="D133" s="17" t="s">
        <v>544</v>
      </c>
      <c r="E133" s="17" t="s">
        <v>544</v>
      </c>
      <c r="F133" s="17" t="s">
        <v>544</v>
      </c>
      <c r="G133" s="17" t="s">
        <v>544</v>
      </c>
      <c r="H133" s="17"/>
      <c r="I133" s="2"/>
    </row>
    <row r="134" spans="2:9" s="3" customFormat="1" ht="16.5">
      <c r="B134" s="126"/>
      <c r="C134" s="6"/>
      <c r="D134" s="17" t="s">
        <v>544</v>
      </c>
      <c r="E134" s="17" t="s">
        <v>544</v>
      </c>
      <c r="F134" s="17" t="s">
        <v>544</v>
      </c>
      <c r="G134" s="17" t="s">
        <v>544</v>
      </c>
      <c r="H134" s="17"/>
      <c r="I134" s="2"/>
    </row>
    <row r="135" spans="2:9" s="3" customFormat="1" ht="16.5">
      <c r="B135" s="126" t="s">
        <v>48</v>
      </c>
      <c r="C135" s="17" t="s">
        <v>544</v>
      </c>
      <c r="D135" s="17" t="s">
        <v>544</v>
      </c>
      <c r="E135" s="17" t="s">
        <v>544</v>
      </c>
      <c r="F135" s="17" t="s">
        <v>544</v>
      </c>
      <c r="G135" s="17" t="s">
        <v>544</v>
      </c>
      <c r="H135" s="17"/>
      <c r="I135" s="2"/>
    </row>
    <row r="136" spans="2:9" s="3" customFormat="1" ht="16.5">
      <c r="B136" s="126"/>
      <c r="C136" s="6"/>
      <c r="D136" s="17" t="s">
        <v>544</v>
      </c>
      <c r="E136" s="17" t="s">
        <v>544</v>
      </c>
      <c r="F136" s="17" t="s">
        <v>544</v>
      </c>
      <c r="G136" s="17" t="s">
        <v>544</v>
      </c>
      <c r="H136" s="17"/>
      <c r="I136" s="2"/>
    </row>
    <row r="137" spans="2:9" s="3" customFormat="1" ht="16.5">
      <c r="B137" s="126"/>
      <c r="C137" s="6"/>
      <c r="D137" s="17" t="s">
        <v>544</v>
      </c>
      <c r="E137" s="17" t="s">
        <v>544</v>
      </c>
      <c r="F137" s="17" t="s">
        <v>544</v>
      </c>
      <c r="G137" s="17" t="s">
        <v>544</v>
      </c>
      <c r="H137" s="17"/>
      <c r="I137" s="2"/>
    </row>
    <row r="138" spans="2:9" s="3" customFormat="1" ht="16.5">
      <c r="B138" s="126"/>
      <c r="C138" s="6"/>
      <c r="D138" s="17" t="s">
        <v>544</v>
      </c>
      <c r="E138" s="17" t="s">
        <v>544</v>
      </c>
      <c r="F138" s="17" t="s">
        <v>544</v>
      </c>
      <c r="G138" s="17" t="s">
        <v>544</v>
      </c>
      <c r="H138" s="17"/>
      <c r="I138" s="2"/>
    </row>
    <row r="139" spans="2:9" s="3" customFormat="1" ht="16.5">
      <c r="B139" s="126"/>
      <c r="C139" s="6"/>
      <c r="D139" s="17" t="s">
        <v>544</v>
      </c>
      <c r="E139" s="17" t="s">
        <v>544</v>
      </c>
      <c r="F139" s="17" t="s">
        <v>544</v>
      </c>
      <c r="G139" s="17" t="s">
        <v>544</v>
      </c>
      <c r="H139" s="17"/>
      <c r="I139" s="2"/>
    </row>
    <row r="140" spans="2:9" s="3" customFormat="1" ht="16.5">
      <c r="B140" s="126"/>
      <c r="C140" s="6"/>
      <c r="D140" s="17" t="s">
        <v>544</v>
      </c>
      <c r="E140" s="17" t="s">
        <v>544</v>
      </c>
      <c r="F140" s="17" t="s">
        <v>544</v>
      </c>
      <c r="G140" s="17" t="s">
        <v>544</v>
      </c>
      <c r="H140" s="17"/>
      <c r="I140" s="2"/>
    </row>
    <row r="141" spans="2:9" s="3" customFormat="1" ht="16.5">
      <c r="B141" s="126"/>
      <c r="C141" s="6"/>
      <c r="D141" s="17" t="s">
        <v>544</v>
      </c>
      <c r="E141" s="17" t="s">
        <v>544</v>
      </c>
      <c r="F141" s="17" t="s">
        <v>544</v>
      </c>
      <c r="G141" s="17" t="s">
        <v>544</v>
      </c>
      <c r="H141" s="17"/>
      <c r="I141" s="2"/>
    </row>
    <row r="142" spans="2:9" s="3" customFormat="1" ht="16.5">
      <c r="B142" s="126"/>
      <c r="C142" s="6"/>
      <c r="D142" s="17" t="s">
        <v>544</v>
      </c>
      <c r="E142" s="17" t="s">
        <v>544</v>
      </c>
      <c r="F142" s="17" t="s">
        <v>544</v>
      </c>
      <c r="G142" s="17" t="s">
        <v>544</v>
      </c>
      <c r="H142" s="17"/>
      <c r="I142" s="2"/>
    </row>
    <row r="143" spans="2:9" s="3" customFormat="1" ht="16.5">
      <c r="B143" s="126"/>
      <c r="C143" s="6"/>
      <c r="D143" s="17" t="s">
        <v>544</v>
      </c>
      <c r="E143" s="17" t="s">
        <v>544</v>
      </c>
      <c r="F143" s="17" t="s">
        <v>544</v>
      </c>
      <c r="G143" s="17" t="s">
        <v>544</v>
      </c>
      <c r="H143" s="17"/>
      <c r="I143" s="2"/>
    </row>
    <row r="144" spans="2:9" s="3" customFormat="1" ht="16.5">
      <c r="B144" s="126"/>
      <c r="C144" s="6"/>
      <c r="D144" s="17" t="s">
        <v>544</v>
      </c>
      <c r="E144" s="17" t="s">
        <v>544</v>
      </c>
      <c r="F144" s="17" t="s">
        <v>544</v>
      </c>
      <c r="G144" s="17" t="s">
        <v>544</v>
      </c>
      <c r="H144" s="17"/>
      <c r="I144" s="2"/>
    </row>
    <row r="145" spans="2:9" s="3" customFormat="1" ht="16.5">
      <c r="B145" s="126" t="s">
        <v>49</v>
      </c>
      <c r="C145" s="17" t="s">
        <v>544</v>
      </c>
      <c r="D145" s="17" t="s">
        <v>544</v>
      </c>
      <c r="E145" s="17" t="s">
        <v>544</v>
      </c>
      <c r="F145" s="17" t="s">
        <v>544</v>
      </c>
      <c r="G145" s="17" t="s">
        <v>544</v>
      </c>
      <c r="H145" s="17"/>
      <c r="I145" s="2"/>
    </row>
    <row r="146" spans="2:9" s="3" customFormat="1" ht="16.5">
      <c r="B146" s="126"/>
      <c r="C146" s="6"/>
      <c r="D146" s="17" t="s">
        <v>544</v>
      </c>
      <c r="E146" s="17" t="s">
        <v>544</v>
      </c>
      <c r="F146" s="17" t="s">
        <v>544</v>
      </c>
      <c r="G146" s="17" t="s">
        <v>544</v>
      </c>
      <c r="H146" s="17"/>
      <c r="I146" s="2"/>
    </row>
    <row r="147" spans="2:9" s="3" customFormat="1" ht="16.5">
      <c r="B147" s="126"/>
      <c r="C147" s="6"/>
      <c r="D147" s="17" t="s">
        <v>544</v>
      </c>
      <c r="E147" s="17" t="s">
        <v>544</v>
      </c>
      <c r="F147" s="17" t="s">
        <v>544</v>
      </c>
      <c r="G147" s="17" t="s">
        <v>544</v>
      </c>
      <c r="H147" s="17"/>
      <c r="I147" s="2"/>
    </row>
    <row r="148" spans="2:9" s="3" customFormat="1" ht="16.5">
      <c r="B148" s="126"/>
      <c r="C148" s="6"/>
      <c r="D148" s="17" t="s">
        <v>544</v>
      </c>
      <c r="E148" s="17" t="s">
        <v>544</v>
      </c>
      <c r="F148" s="17" t="s">
        <v>544</v>
      </c>
      <c r="G148" s="17" t="s">
        <v>544</v>
      </c>
      <c r="H148" s="17"/>
      <c r="I148" s="2"/>
    </row>
    <row r="149" spans="2:9" s="3" customFormat="1" ht="16.5">
      <c r="B149" s="126"/>
      <c r="C149" s="6"/>
      <c r="D149" s="17" t="s">
        <v>544</v>
      </c>
      <c r="E149" s="17" t="s">
        <v>544</v>
      </c>
      <c r="F149" s="17" t="s">
        <v>544</v>
      </c>
      <c r="G149" s="17" t="s">
        <v>544</v>
      </c>
      <c r="H149" s="17"/>
      <c r="I149" s="2"/>
    </row>
    <row r="150" spans="2:9" s="3" customFormat="1" ht="16.5">
      <c r="B150" s="126"/>
      <c r="C150" s="6"/>
      <c r="D150" s="17" t="s">
        <v>544</v>
      </c>
      <c r="E150" s="17" t="s">
        <v>544</v>
      </c>
      <c r="F150" s="17" t="s">
        <v>544</v>
      </c>
      <c r="G150" s="17" t="s">
        <v>544</v>
      </c>
      <c r="H150" s="17"/>
      <c r="I150" s="2"/>
    </row>
    <row r="151" spans="2:9" s="3" customFormat="1" ht="16.5">
      <c r="B151" s="126"/>
      <c r="C151" s="6"/>
      <c r="D151" s="17" t="s">
        <v>544</v>
      </c>
      <c r="E151" s="17" t="s">
        <v>544</v>
      </c>
      <c r="F151" s="17" t="s">
        <v>544</v>
      </c>
      <c r="G151" s="17" t="s">
        <v>544</v>
      </c>
      <c r="H151" s="17"/>
      <c r="I151" s="2"/>
    </row>
    <row r="152" spans="2:9" s="3" customFormat="1" ht="16.5">
      <c r="B152" s="126"/>
      <c r="C152" s="6"/>
      <c r="D152" s="17" t="s">
        <v>544</v>
      </c>
      <c r="E152" s="17" t="s">
        <v>544</v>
      </c>
      <c r="F152" s="17" t="s">
        <v>544</v>
      </c>
      <c r="G152" s="17" t="s">
        <v>544</v>
      </c>
      <c r="H152" s="17"/>
      <c r="I152" s="2"/>
    </row>
    <row r="153" spans="2:9" s="3" customFormat="1" ht="16.5">
      <c r="B153" s="126"/>
      <c r="C153" s="6"/>
      <c r="D153" s="17" t="s">
        <v>544</v>
      </c>
      <c r="E153" s="17" t="s">
        <v>544</v>
      </c>
      <c r="F153" s="17" t="s">
        <v>544</v>
      </c>
      <c r="G153" s="17" t="s">
        <v>544</v>
      </c>
      <c r="H153" s="17"/>
      <c r="I153" s="2"/>
    </row>
    <row r="154" spans="2:9" s="3" customFormat="1" ht="16.5">
      <c r="B154" s="126"/>
      <c r="C154" s="6"/>
      <c r="D154" s="17" t="s">
        <v>544</v>
      </c>
      <c r="E154" s="17" t="s">
        <v>544</v>
      </c>
      <c r="F154" s="17" t="s">
        <v>544</v>
      </c>
      <c r="G154" s="17" t="s">
        <v>544</v>
      </c>
      <c r="H154" s="17"/>
      <c r="I154" s="2"/>
    </row>
    <row r="155" spans="2:9" s="3" customFormat="1" ht="16.5">
      <c r="B155" s="126" t="s">
        <v>50</v>
      </c>
      <c r="C155" s="17" t="s">
        <v>544</v>
      </c>
      <c r="D155" s="17" t="s">
        <v>544</v>
      </c>
      <c r="E155" s="17" t="s">
        <v>544</v>
      </c>
      <c r="F155" s="17" t="s">
        <v>544</v>
      </c>
      <c r="G155" s="17" t="s">
        <v>544</v>
      </c>
      <c r="H155" s="17"/>
      <c r="I155" s="2"/>
    </row>
    <row r="156" spans="2:9" s="3" customFormat="1" ht="16.5">
      <c r="B156" s="126"/>
      <c r="C156" s="6"/>
      <c r="D156" s="17" t="s">
        <v>544</v>
      </c>
      <c r="E156" s="17" t="s">
        <v>544</v>
      </c>
      <c r="F156" s="17" t="s">
        <v>544</v>
      </c>
      <c r="G156" s="17" t="s">
        <v>544</v>
      </c>
      <c r="H156" s="17"/>
      <c r="I156" s="2"/>
    </row>
    <row r="157" spans="2:9" s="3" customFormat="1" ht="16.5">
      <c r="B157" s="126"/>
      <c r="C157" s="6"/>
      <c r="D157" s="17" t="s">
        <v>544</v>
      </c>
      <c r="E157" s="17" t="s">
        <v>544</v>
      </c>
      <c r="F157" s="17" t="s">
        <v>544</v>
      </c>
      <c r="G157" s="17" t="s">
        <v>544</v>
      </c>
      <c r="H157" s="17"/>
      <c r="I157" s="2"/>
    </row>
    <row r="158" spans="2:9" s="3" customFormat="1" ht="16.5">
      <c r="B158" s="126"/>
      <c r="C158" s="6"/>
      <c r="D158" s="17" t="s">
        <v>544</v>
      </c>
      <c r="E158" s="17" t="s">
        <v>544</v>
      </c>
      <c r="F158" s="17" t="s">
        <v>544</v>
      </c>
      <c r="G158" s="17" t="s">
        <v>544</v>
      </c>
      <c r="H158" s="17"/>
      <c r="I158" s="2"/>
    </row>
    <row r="159" spans="2:9" s="3" customFormat="1" ht="16.5">
      <c r="B159" s="126"/>
      <c r="C159" s="6"/>
      <c r="D159" s="17" t="s">
        <v>544</v>
      </c>
      <c r="E159" s="17" t="s">
        <v>544</v>
      </c>
      <c r="F159" s="17" t="s">
        <v>544</v>
      </c>
      <c r="G159" s="17" t="s">
        <v>544</v>
      </c>
      <c r="H159" s="17"/>
      <c r="I159" s="2"/>
    </row>
    <row r="160" spans="2:9" s="3" customFormat="1" ht="16.5">
      <c r="B160" s="126"/>
      <c r="C160" s="6"/>
      <c r="D160" s="17" t="s">
        <v>544</v>
      </c>
      <c r="E160" s="17" t="s">
        <v>544</v>
      </c>
      <c r="F160" s="17" t="s">
        <v>544</v>
      </c>
      <c r="G160" s="17" t="s">
        <v>544</v>
      </c>
      <c r="H160" s="17"/>
      <c r="I160" s="2"/>
    </row>
    <row r="161" spans="2:9" s="3" customFormat="1" ht="16.5">
      <c r="B161" s="126"/>
      <c r="C161" s="6"/>
      <c r="D161" s="17" t="s">
        <v>544</v>
      </c>
      <c r="E161" s="17" t="s">
        <v>544</v>
      </c>
      <c r="F161" s="17" t="s">
        <v>544</v>
      </c>
      <c r="G161" s="17" t="s">
        <v>544</v>
      </c>
      <c r="H161" s="17"/>
      <c r="I161" s="2"/>
    </row>
    <row r="162" spans="2:9" s="3" customFormat="1" ht="16.5">
      <c r="B162" s="126"/>
      <c r="C162" s="6"/>
      <c r="D162" s="17" t="s">
        <v>544</v>
      </c>
      <c r="E162" s="17" t="s">
        <v>544</v>
      </c>
      <c r="F162" s="17" t="s">
        <v>544</v>
      </c>
      <c r="G162" s="17" t="s">
        <v>544</v>
      </c>
      <c r="H162" s="17"/>
      <c r="I162" s="2"/>
    </row>
    <row r="163" spans="2:9" s="3" customFormat="1" ht="16.5">
      <c r="B163" s="126"/>
      <c r="C163" s="6"/>
      <c r="D163" s="17" t="s">
        <v>544</v>
      </c>
      <c r="E163" s="17" t="s">
        <v>544</v>
      </c>
      <c r="F163" s="17" t="s">
        <v>544</v>
      </c>
      <c r="G163" s="17" t="s">
        <v>544</v>
      </c>
      <c r="H163" s="17"/>
      <c r="I163" s="2"/>
    </row>
    <row r="164" spans="2:9" s="3" customFormat="1" ht="16.5">
      <c r="B164" s="126"/>
      <c r="C164" s="6"/>
      <c r="D164" s="17" t="s">
        <v>544</v>
      </c>
      <c r="E164" s="17" t="s">
        <v>544</v>
      </c>
      <c r="F164" s="17" t="s">
        <v>544</v>
      </c>
      <c r="G164" s="17" t="s">
        <v>544</v>
      </c>
      <c r="H164" s="17"/>
      <c r="I164" s="2"/>
    </row>
    <row r="165" spans="2:9" s="3" customFormat="1" ht="16.5">
      <c r="B165" s="126" t="s">
        <v>51</v>
      </c>
      <c r="C165" s="17" t="s">
        <v>544</v>
      </c>
      <c r="D165" s="17" t="s">
        <v>544</v>
      </c>
      <c r="E165" s="17" t="s">
        <v>544</v>
      </c>
      <c r="F165" s="17" t="s">
        <v>544</v>
      </c>
      <c r="G165" s="17" t="s">
        <v>544</v>
      </c>
      <c r="H165" s="17"/>
      <c r="I165" s="2"/>
    </row>
    <row r="166" spans="2:9" s="3" customFormat="1" ht="16.5">
      <c r="B166" s="126"/>
      <c r="C166" s="6"/>
      <c r="D166" s="17" t="s">
        <v>544</v>
      </c>
      <c r="E166" s="17" t="s">
        <v>544</v>
      </c>
      <c r="F166" s="17" t="s">
        <v>544</v>
      </c>
      <c r="G166" s="17" t="s">
        <v>544</v>
      </c>
      <c r="H166" s="17"/>
      <c r="I166" s="2"/>
    </row>
    <row r="167" spans="2:9" s="3" customFormat="1" ht="16.5">
      <c r="B167" s="126"/>
      <c r="C167" s="6"/>
      <c r="D167" s="17" t="s">
        <v>544</v>
      </c>
      <c r="E167" s="17" t="s">
        <v>544</v>
      </c>
      <c r="F167" s="17" t="s">
        <v>544</v>
      </c>
      <c r="G167" s="17" t="s">
        <v>544</v>
      </c>
      <c r="H167" s="17"/>
      <c r="I167" s="2"/>
    </row>
    <row r="168" spans="2:9" s="3" customFormat="1" ht="16.5">
      <c r="B168" s="126"/>
      <c r="C168" s="6"/>
      <c r="D168" s="17" t="s">
        <v>544</v>
      </c>
      <c r="E168" s="17" t="s">
        <v>544</v>
      </c>
      <c r="F168" s="17" t="s">
        <v>544</v>
      </c>
      <c r="G168" s="17" t="s">
        <v>544</v>
      </c>
      <c r="H168" s="17"/>
      <c r="I168" s="2"/>
    </row>
    <row r="169" spans="2:9" s="3" customFormat="1" ht="16.5">
      <c r="B169" s="126"/>
      <c r="C169" s="6"/>
      <c r="D169" s="17" t="s">
        <v>544</v>
      </c>
      <c r="E169" s="17" t="s">
        <v>544</v>
      </c>
      <c r="F169" s="17" t="s">
        <v>544</v>
      </c>
      <c r="G169" s="17" t="s">
        <v>544</v>
      </c>
      <c r="H169" s="17"/>
      <c r="I169" s="2"/>
    </row>
    <row r="170" spans="2:9" s="3" customFormat="1" ht="16.5">
      <c r="B170" s="126"/>
      <c r="C170" s="6"/>
      <c r="D170" s="17" t="s">
        <v>544</v>
      </c>
      <c r="E170" s="17" t="s">
        <v>544</v>
      </c>
      <c r="F170" s="17" t="s">
        <v>544</v>
      </c>
      <c r="G170" s="17" t="s">
        <v>544</v>
      </c>
      <c r="H170" s="17"/>
      <c r="I170" s="2"/>
    </row>
    <row r="171" spans="2:9" s="3" customFormat="1" ht="16.5">
      <c r="B171" s="126"/>
      <c r="C171" s="6"/>
      <c r="D171" s="17" t="s">
        <v>544</v>
      </c>
      <c r="E171" s="17" t="s">
        <v>544</v>
      </c>
      <c r="F171" s="17" t="s">
        <v>544</v>
      </c>
      <c r="G171" s="17" t="s">
        <v>544</v>
      </c>
      <c r="H171" s="17"/>
      <c r="I171" s="2"/>
    </row>
    <row r="172" spans="2:9" s="3" customFormat="1" ht="16.5">
      <c r="B172" s="126"/>
      <c r="C172" s="6"/>
      <c r="D172" s="17" t="s">
        <v>544</v>
      </c>
      <c r="E172" s="17" t="s">
        <v>544</v>
      </c>
      <c r="F172" s="17" t="s">
        <v>544</v>
      </c>
      <c r="G172" s="17" t="s">
        <v>544</v>
      </c>
      <c r="H172" s="17"/>
      <c r="I172" s="2"/>
    </row>
    <row r="173" spans="2:9" s="3" customFormat="1" ht="16.5">
      <c r="B173" s="126"/>
      <c r="C173" s="6"/>
      <c r="D173" s="17" t="s">
        <v>544</v>
      </c>
      <c r="E173" s="17" t="s">
        <v>544</v>
      </c>
      <c r="F173" s="17" t="s">
        <v>544</v>
      </c>
      <c r="G173" s="17" t="s">
        <v>544</v>
      </c>
      <c r="H173" s="17"/>
      <c r="I173" s="2"/>
    </row>
    <row r="174" spans="2:9" s="3" customFormat="1" ht="16.5">
      <c r="B174" s="126"/>
      <c r="C174" s="6"/>
      <c r="D174" s="17" t="s">
        <v>544</v>
      </c>
      <c r="E174" s="17" t="s">
        <v>544</v>
      </c>
      <c r="F174" s="17" t="s">
        <v>544</v>
      </c>
      <c r="G174" s="17" t="s">
        <v>544</v>
      </c>
      <c r="H174" s="17"/>
      <c r="I174" s="2"/>
    </row>
    <row r="175" spans="2:9" s="3" customFormat="1" ht="16.5">
      <c r="B175" s="126" t="s">
        <v>52</v>
      </c>
      <c r="C175" s="17" t="s">
        <v>544</v>
      </c>
      <c r="D175" s="17" t="s">
        <v>544</v>
      </c>
      <c r="E175" s="17" t="s">
        <v>544</v>
      </c>
      <c r="F175" s="17" t="s">
        <v>544</v>
      </c>
      <c r="G175" s="17" t="s">
        <v>544</v>
      </c>
      <c r="H175" s="17"/>
      <c r="I175" s="2"/>
    </row>
    <row r="176" spans="2:9" s="3" customFormat="1" ht="16.5">
      <c r="B176" s="126"/>
      <c r="C176" s="6"/>
      <c r="D176" s="17" t="s">
        <v>544</v>
      </c>
      <c r="E176" s="17" t="s">
        <v>544</v>
      </c>
      <c r="F176" s="17" t="s">
        <v>544</v>
      </c>
      <c r="G176" s="17" t="s">
        <v>544</v>
      </c>
      <c r="H176" s="17"/>
      <c r="I176" s="2"/>
    </row>
    <row r="177" spans="2:9" s="3" customFormat="1" ht="16.5">
      <c r="B177" s="126"/>
      <c r="C177" s="6"/>
      <c r="D177" s="17" t="s">
        <v>544</v>
      </c>
      <c r="E177" s="17" t="s">
        <v>544</v>
      </c>
      <c r="F177" s="17" t="s">
        <v>544</v>
      </c>
      <c r="G177" s="17" t="s">
        <v>544</v>
      </c>
      <c r="H177" s="17"/>
      <c r="I177" s="2"/>
    </row>
    <row r="178" spans="2:9" s="3" customFormat="1" ht="16.5">
      <c r="B178" s="126"/>
      <c r="C178" s="6"/>
      <c r="D178" s="17" t="s">
        <v>544</v>
      </c>
      <c r="E178" s="17" t="s">
        <v>544</v>
      </c>
      <c r="F178" s="17" t="s">
        <v>544</v>
      </c>
      <c r="G178" s="17" t="s">
        <v>544</v>
      </c>
      <c r="H178" s="17"/>
      <c r="I178" s="2"/>
    </row>
    <row r="179" spans="2:9" s="3" customFormat="1" ht="16.5">
      <c r="B179" s="126"/>
      <c r="C179" s="6"/>
      <c r="D179" s="17" t="s">
        <v>544</v>
      </c>
      <c r="E179" s="17" t="s">
        <v>544</v>
      </c>
      <c r="F179" s="17" t="s">
        <v>544</v>
      </c>
      <c r="G179" s="17" t="s">
        <v>544</v>
      </c>
      <c r="H179" s="17"/>
      <c r="I179" s="2"/>
    </row>
    <row r="180" spans="2:9" s="3" customFormat="1" ht="16.5">
      <c r="B180" s="126"/>
      <c r="C180" s="6"/>
      <c r="D180" s="17" t="s">
        <v>544</v>
      </c>
      <c r="E180" s="17" t="s">
        <v>544</v>
      </c>
      <c r="F180" s="17" t="s">
        <v>544</v>
      </c>
      <c r="G180" s="17" t="s">
        <v>544</v>
      </c>
      <c r="H180" s="17"/>
      <c r="I180" s="2"/>
    </row>
    <row r="181" spans="2:9" s="3" customFormat="1" ht="16.5">
      <c r="B181" s="126"/>
      <c r="C181" s="6"/>
      <c r="D181" s="17" t="s">
        <v>544</v>
      </c>
      <c r="E181" s="17" t="s">
        <v>544</v>
      </c>
      <c r="F181" s="17" t="s">
        <v>544</v>
      </c>
      <c r="G181" s="17" t="s">
        <v>544</v>
      </c>
      <c r="H181" s="17"/>
      <c r="I181" s="2"/>
    </row>
    <row r="182" spans="2:9" s="3" customFormat="1" ht="16.5">
      <c r="B182" s="126"/>
      <c r="C182" s="6"/>
      <c r="D182" s="17" t="s">
        <v>544</v>
      </c>
      <c r="E182" s="17" t="s">
        <v>544</v>
      </c>
      <c r="F182" s="17" t="s">
        <v>544</v>
      </c>
      <c r="G182" s="17" t="s">
        <v>544</v>
      </c>
      <c r="H182" s="17"/>
      <c r="I182" s="2"/>
    </row>
    <row r="183" spans="2:9" s="3" customFormat="1" ht="16.5">
      <c r="B183" s="126"/>
      <c r="C183" s="6"/>
      <c r="D183" s="17" t="s">
        <v>544</v>
      </c>
      <c r="E183" s="17" t="s">
        <v>544</v>
      </c>
      <c r="F183" s="17" t="s">
        <v>544</v>
      </c>
      <c r="G183" s="17" t="s">
        <v>544</v>
      </c>
      <c r="H183" s="17"/>
      <c r="I183" s="2"/>
    </row>
    <row r="184" spans="2:9" s="3" customFormat="1" ht="16.5">
      <c r="B184" s="126"/>
      <c r="C184" s="6"/>
      <c r="D184" s="17" t="s">
        <v>544</v>
      </c>
      <c r="E184" s="17" t="s">
        <v>544</v>
      </c>
      <c r="F184" s="17" t="s">
        <v>544</v>
      </c>
      <c r="G184" s="17" t="s">
        <v>544</v>
      </c>
      <c r="H184" s="17"/>
      <c r="I184" s="2"/>
    </row>
    <row r="185" spans="2:9" s="3" customFormat="1" ht="16.5">
      <c r="B185" s="126" t="s">
        <v>53</v>
      </c>
      <c r="C185" s="17" t="s">
        <v>544</v>
      </c>
      <c r="D185" s="17" t="s">
        <v>544</v>
      </c>
      <c r="E185" s="17" t="s">
        <v>544</v>
      </c>
      <c r="F185" s="17" t="s">
        <v>544</v>
      </c>
      <c r="G185" s="17" t="s">
        <v>544</v>
      </c>
      <c r="H185" s="17"/>
      <c r="I185" s="2"/>
    </row>
    <row r="186" spans="2:9" s="3" customFormat="1" ht="16.5">
      <c r="B186" s="126"/>
      <c r="C186" s="6"/>
      <c r="D186" s="17" t="s">
        <v>544</v>
      </c>
      <c r="E186" s="17" t="s">
        <v>544</v>
      </c>
      <c r="F186" s="17" t="s">
        <v>544</v>
      </c>
      <c r="G186" s="17" t="s">
        <v>544</v>
      </c>
      <c r="H186" s="17"/>
      <c r="I186" s="2"/>
    </row>
    <row r="187" spans="2:9" s="3" customFormat="1" ht="16.5">
      <c r="B187" s="126"/>
      <c r="C187" s="6"/>
      <c r="D187" s="17" t="s">
        <v>544</v>
      </c>
      <c r="E187" s="17" t="s">
        <v>544</v>
      </c>
      <c r="F187" s="17" t="s">
        <v>544</v>
      </c>
      <c r="G187" s="17" t="s">
        <v>544</v>
      </c>
      <c r="H187" s="17"/>
      <c r="I187" s="2"/>
    </row>
    <row r="188" spans="2:9" s="3" customFormat="1" ht="16.5">
      <c r="B188" s="126"/>
      <c r="C188" s="6"/>
      <c r="D188" s="17" t="s">
        <v>544</v>
      </c>
      <c r="E188" s="17" t="s">
        <v>544</v>
      </c>
      <c r="F188" s="17" t="s">
        <v>544</v>
      </c>
      <c r="G188" s="17" t="s">
        <v>544</v>
      </c>
      <c r="H188" s="17"/>
      <c r="I188" s="2"/>
    </row>
    <row r="189" spans="2:9" s="3" customFormat="1" ht="16.5">
      <c r="B189" s="126"/>
      <c r="C189" s="6"/>
      <c r="D189" s="17" t="s">
        <v>544</v>
      </c>
      <c r="E189" s="17" t="s">
        <v>544</v>
      </c>
      <c r="F189" s="17" t="s">
        <v>544</v>
      </c>
      <c r="G189" s="17" t="s">
        <v>544</v>
      </c>
      <c r="H189" s="17"/>
      <c r="I189" s="2"/>
    </row>
    <row r="190" spans="2:9" s="3" customFormat="1" ht="16.5">
      <c r="B190" s="126"/>
      <c r="C190" s="6"/>
      <c r="D190" s="17" t="s">
        <v>544</v>
      </c>
      <c r="E190" s="17" t="s">
        <v>544</v>
      </c>
      <c r="F190" s="17" t="s">
        <v>544</v>
      </c>
      <c r="G190" s="17" t="s">
        <v>544</v>
      </c>
      <c r="H190" s="17"/>
      <c r="I190" s="2"/>
    </row>
    <row r="191" spans="2:9" s="3" customFormat="1" ht="16.5">
      <c r="B191" s="126"/>
      <c r="C191" s="6"/>
      <c r="D191" s="17" t="s">
        <v>544</v>
      </c>
      <c r="E191" s="17" t="s">
        <v>544</v>
      </c>
      <c r="F191" s="17" t="s">
        <v>544</v>
      </c>
      <c r="G191" s="17" t="s">
        <v>544</v>
      </c>
      <c r="H191" s="17"/>
      <c r="I191" s="2"/>
    </row>
    <row r="192" spans="2:9" s="3" customFormat="1" ht="16.5">
      <c r="B192" s="126"/>
      <c r="C192" s="6"/>
      <c r="D192" s="17" t="s">
        <v>544</v>
      </c>
      <c r="E192" s="17" t="s">
        <v>544</v>
      </c>
      <c r="F192" s="17" t="s">
        <v>544</v>
      </c>
      <c r="G192" s="17" t="s">
        <v>544</v>
      </c>
      <c r="H192" s="17"/>
      <c r="I192" s="2"/>
    </row>
    <row r="193" spans="2:9" s="3" customFormat="1" ht="16.5">
      <c r="B193" s="126"/>
      <c r="C193" s="6"/>
      <c r="D193" s="17" t="s">
        <v>544</v>
      </c>
      <c r="E193" s="17" t="s">
        <v>544</v>
      </c>
      <c r="F193" s="17" t="s">
        <v>544</v>
      </c>
      <c r="G193" s="17" t="s">
        <v>544</v>
      </c>
      <c r="H193" s="17"/>
      <c r="I193" s="2"/>
    </row>
    <row r="194" spans="2:9" s="3" customFormat="1" ht="16.5">
      <c r="B194" s="126"/>
      <c r="C194" s="6"/>
      <c r="D194" s="17" t="s">
        <v>544</v>
      </c>
      <c r="E194" s="17" t="s">
        <v>544</v>
      </c>
      <c r="F194" s="17" t="s">
        <v>544</v>
      </c>
      <c r="G194" s="17" t="s">
        <v>544</v>
      </c>
      <c r="H194" s="17"/>
      <c r="I194" s="2"/>
    </row>
    <row r="195" spans="2:9" s="3" customFormat="1" ht="16.5">
      <c r="B195" s="126" t="s">
        <v>54</v>
      </c>
      <c r="C195" s="17" t="s">
        <v>544</v>
      </c>
      <c r="D195" s="17" t="s">
        <v>544</v>
      </c>
      <c r="E195" s="17" t="s">
        <v>544</v>
      </c>
      <c r="F195" s="17" t="s">
        <v>544</v>
      </c>
      <c r="G195" s="17" t="s">
        <v>544</v>
      </c>
      <c r="H195" s="17"/>
      <c r="I195" s="2"/>
    </row>
    <row r="196" spans="2:9" s="3" customFormat="1" ht="16.5">
      <c r="B196" s="126"/>
      <c r="C196" s="6"/>
      <c r="D196" s="17" t="s">
        <v>544</v>
      </c>
      <c r="E196" s="17" t="s">
        <v>544</v>
      </c>
      <c r="F196" s="17" t="s">
        <v>544</v>
      </c>
      <c r="G196" s="17" t="s">
        <v>544</v>
      </c>
      <c r="H196" s="17"/>
      <c r="I196" s="2"/>
    </row>
    <row r="197" spans="2:9" s="3" customFormat="1" ht="16.5">
      <c r="B197" s="126"/>
      <c r="C197" s="6"/>
      <c r="D197" s="17" t="s">
        <v>544</v>
      </c>
      <c r="E197" s="17" t="s">
        <v>544</v>
      </c>
      <c r="F197" s="17" t="s">
        <v>544</v>
      </c>
      <c r="G197" s="17" t="s">
        <v>544</v>
      </c>
      <c r="H197" s="17"/>
      <c r="I197" s="2"/>
    </row>
    <row r="198" spans="2:9" s="3" customFormat="1" ht="16.5">
      <c r="B198" s="126"/>
      <c r="C198" s="6"/>
      <c r="D198" s="17" t="s">
        <v>544</v>
      </c>
      <c r="E198" s="17" t="s">
        <v>544</v>
      </c>
      <c r="F198" s="17" t="s">
        <v>544</v>
      </c>
      <c r="G198" s="17" t="s">
        <v>544</v>
      </c>
      <c r="H198" s="17"/>
      <c r="I198" s="2"/>
    </row>
    <row r="199" spans="2:9" s="3" customFormat="1" ht="16.5">
      <c r="B199" s="126"/>
      <c r="C199" s="6"/>
      <c r="D199" s="17" t="s">
        <v>544</v>
      </c>
      <c r="E199" s="17" t="s">
        <v>544</v>
      </c>
      <c r="F199" s="17" t="s">
        <v>544</v>
      </c>
      <c r="G199" s="17" t="s">
        <v>544</v>
      </c>
      <c r="H199" s="17"/>
      <c r="I199" s="2"/>
    </row>
    <row r="200" spans="2:9" s="3" customFormat="1" ht="16.5">
      <c r="B200" s="126"/>
      <c r="C200" s="6"/>
      <c r="D200" s="17" t="s">
        <v>544</v>
      </c>
      <c r="E200" s="17" t="s">
        <v>544</v>
      </c>
      <c r="F200" s="17" t="s">
        <v>544</v>
      </c>
      <c r="G200" s="17" t="s">
        <v>544</v>
      </c>
      <c r="H200" s="17"/>
      <c r="I200" s="2"/>
    </row>
    <row r="201" spans="2:9" s="3" customFormat="1" ht="16.5">
      <c r="B201" s="126"/>
      <c r="C201" s="6"/>
      <c r="D201" s="17" t="s">
        <v>544</v>
      </c>
      <c r="E201" s="17" t="s">
        <v>544</v>
      </c>
      <c r="F201" s="17" t="s">
        <v>544</v>
      </c>
      <c r="G201" s="17" t="s">
        <v>544</v>
      </c>
      <c r="H201" s="17"/>
      <c r="I201" s="2"/>
    </row>
    <row r="202" spans="2:9" s="3" customFormat="1" ht="16.5">
      <c r="B202" s="126"/>
      <c r="C202" s="6"/>
      <c r="D202" s="17" t="s">
        <v>544</v>
      </c>
      <c r="E202" s="17" t="s">
        <v>544</v>
      </c>
      <c r="F202" s="17" t="s">
        <v>544</v>
      </c>
      <c r="G202" s="17" t="s">
        <v>544</v>
      </c>
      <c r="H202" s="17"/>
      <c r="I202" s="2"/>
    </row>
    <row r="203" spans="2:9" s="3" customFormat="1" ht="16.5">
      <c r="B203" s="126"/>
      <c r="C203" s="6"/>
      <c r="D203" s="17" t="s">
        <v>544</v>
      </c>
      <c r="E203" s="17" t="s">
        <v>544</v>
      </c>
      <c r="F203" s="17" t="s">
        <v>544</v>
      </c>
      <c r="G203" s="17" t="s">
        <v>544</v>
      </c>
      <c r="H203" s="17"/>
      <c r="I203" s="2"/>
    </row>
    <row r="204" spans="2:9" s="3" customFormat="1" ht="16.5">
      <c r="B204" s="126"/>
      <c r="C204" s="6"/>
      <c r="D204" s="17" t="s">
        <v>544</v>
      </c>
      <c r="E204" s="17" t="s">
        <v>544</v>
      </c>
      <c r="F204" s="17" t="s">
        <v>544</v>
      </c>
      <c r="G204" s="17" t="s">
        <v>544</v>
      </c>
      <c r="H204" s="17"/>
      <c r="I204" s="2"/>
    </row>
    <row r="205" spans="2:9" s="3" customFormat="1" ht="16.5">
      <c r="B205" s="126" t="s">
        <v>55</v>
      </c>
      <c r="C205" s="17" t="s">
        <v>544</v>
      </c>
      <c r="D205" s="17" t="s">
        <v>544</v>
      </c>
      <c r="E205" s="17" t="s">
        <v>544</v>
      </c>
      <c r="F205" s="17" t="s">
        <v>544</v>
      </c>
      <c r="G205" s="17" t="s">
        <v>544</v>
      </c>
      <c r="H205" s="17"/>
      <c r="I205" s="2"/>
    </row>
    <row r="206" spans="2:9" s="3" customFormat="1" ht="16.5">
      <c r="B206" s="126"/>
      <c r="C206" s="6"/>
      <c r="D206" s="17" t="s">
        <v>544</v>
      </c>
      <c r="E206" s="17" t="s">
        <v>544</v>
      </c>
      <c r="F206" s="17" t="s">
        <v>544</v>
      </c>
      <c r="G206" s="17" t="s">
        <v>544</v>
      </c>
      <c r="H206" s="17"/>
      <c r="I206" s="2"/>
    </row>
    <row r="207" spans="2:9" s="3" customFormat="1" ht="16.5">
      <c r="B207" s="126"/>
      <c r="C207" s="6"/>
      <c r="D207" s="17" t="s">
        <v>544</v>
      </c>
      <c r="E207" s="17" t="s">
        <v>544</v>
      </c>
      <c r="F207" s="17" t="s">
        <v>544</v>
      </c>
      <c r="G207" s="17" t="s">
        <v>544</v>
      </c>
      <c r="H207" s="17"/>
      <c r="I207" s="2"/>
    </row>
    <row r="208" spans="2:9" s="3" customFormat="1" ht="16.5">
      <c r="B208" s="126"/>
      <c r="C208" s="6"/>
      <c r="D208" s="17" t="s">
        <v>544</v>
      </c>
      <c r="E208" s="17" t="s">
        <v>544</v>
      </c>
      <c r="F208" s="17" t="s">
        <v>544</v>
      </c>
      <c r="G208" s="17" t="s">
        <v>544</v>
      </c>
      <c r="H208" s="17"/>
      <c r="I208" s="2"/>
    </row>
    <row r="209" spans="2:9" s="3" customFormat="1" ht="16.5">
      <c r="B209" s="126"/>
      <c r="C209" s="6"/>
      <c r="D209" s="17" t="s">
        <v>544</v>
      </c>
      <c r="E209" s="17" t="s">
        <v>544</v>
      </c>
      <c r="F209" s="17" t="s">
        <v>544</v>
      </c>
      <c r="G209" s="17" t="s">
        <v>544</v>
      </c>
      <c r="H209" s="17"/>
      <c r="I209" s="2"/>
    </row>
    <row r="210" spans="2:9" s="3" customFormat="1" ht="16.5">
      <c r="B210" s="126"/>
      <c r="C210" s="6"/>
      <c r="D210" s="17" t="s">
        <v>544</v>
      </c>
      <c r="E210" s="17" t="s">
        <v>544</v>
      </c>
      <c r="F210" s="17" t="s">
        <v>544</v>
      </c>
      <c r="G210" s="17" t="s">
        <v>544</v>
      </c>
      <c r="H210" s="17"/>
      <c r="I210" s="2"/>
    </row>
    <row r="211" spans="2:9" s="3" customFormat="1" ht="16.5">
      <c r="B211" s="126"/>
      <c r="C211" s="6"/>
      <c r="D211" s="17" t="s">
        <v>544</v>
      </c>
      <c r="E211" s="17" t="s">
        <v>544</v>
      </c>
      <c r="F211" s="17" t="s">
        <v>544</v>
      </c>
      <c r="G211" s="17" t="s">
        <v>544</v>
      </c>
      <c r="H211" s="17"/>
      <c r="I211" s="2"/>
    </row>
    <row r="212" spans="2:9" s="3" customFormat="1" ht="16.5">
      <c r="B212" s="126"/>
      <c r="C212" s="6"/>
      <c r="D212" s="17" t="s">
        <v>544</v>
      </c>
      <c r="E212" s="17" t="s">
        <v>544</v>
      </c>
      <c r="F212" s="17" t="s">
        <v>544</v>
      </c>
      <c r="G212" s="17" t="s">
        <v>544</v>
      </c>
      <c r="H212" s="17"/>
      <c r="I212" s="2"/>
    </row>
    <row r="213" spans="2:9" s="3" customFormat="1" ht="16.5">
      <c r="B213" s="126"/>
      <c r="C213" s="6"/>
      <c r="D213" s="17" t="s">
        <v>544</v>
      </c>
      <c r="E213" s="17" t="s">
        <v>544</v>
      </c>
      <c r="F213" s="17" t="s">
        <v>544</v>
      </c>
      <c r="G213" s="17" t="s">
        <v>544</v>
      </c>
      <c r="H213" s="17"/>
      <c r="I213" s="2"/>
    </row>
    <row r="214" spans="2:9" s="3" customFormat="1" ht="16.5">
      <c r="B214" s="126"/>
      <c r="C214" s="6"/>
      <c r="D214" s="17" t="s">
        <v>544</v>
      </c>
      <c r="E214" s="17" t="s">
        <v>544</v>
      </c>
      <c r="F214" s="17" t="s">
        <v>544</v>
      </c>
      <c r="G214" s="17" t="s">
        <v>544</v>
      </c>
      <c r="H214" s="17"/>
      <c r="I214" s="2"/>
    </row>
    <row r="215" spans="2:9" s="3" customFormat="1" ht="16.5">
      <c r="B215" s="126" t="s">
        <v>56</v>
      </c>
      <c r="C215" s="17" t="s">
        <v>544</v>
      </c>
      <c r="D215" s="17" t="s">
        <v>544</v>
      </c>
      <c r="E215" s="17" t="s">
        <v>544</v>
      </c>
      <c r="F215" s="17" t="s">
        <v>544</v>
      </c>
      <c r="G215" s="17" t="s">
        <v>544</v>
      </c>
      <c r="H215" s="17"/>
      <c r="I215" s="2"/>
    </row>
    <row r="216" spans="2:9" s="3" customFormat="1" ht="16.5">
      <c r="B216" s="126"/>
      <c r="C216" s="6"/>
      <c r="D216" s="17" t="s">
        <v>544</v>
      </c>
      <c r="E216" s="17" t="s">
        <v>544</v>
      </c>
      <c r="F216" s="17" t="s">
        <v>544</v>
      </c>
      <c r="G216" s="17" t="s">
        <v>544</v>
      </c>
      <c r="H216" s="17"/>
      <c r="I216" s="2"/>
    </row>
    <row r="217" spans="2:9" s="3" customFormat="1" ht="16.5">
      <c r="B217" s="126"/>
      <c r="C217" s="6"/>
      <c r="D217" s="17" t="s">
        <v>544</v>
      </c>
      <c r="E217" s="17" t="s">
        <v>544</v>
      </c>
      <c r="F217" s="17" t="s">
        <v>544</v>
      </c>
      <c r="G217" s="17" t="s">
        <v>544</v>
      </c>
      <c r="H217" s="17"/>
      <c r="I217" s="2"/>
    </row>
    <row r="218" spans="2:9" s="3" customFormat="1" ht="16.5">
      <c r="B218" s="126"/>
      <c r="C218" s="6"/>
      <c r="D218" s="17" t="s">
        <v>544</v>
      </c>
      <c r="E218" s="17" t="s">
        <v>544</v>
      </c>
      <c r="F218" s="17" t="s">
        <v>544</v>
      </c>
      <c r="G218" s="17" t="s">
        <v>544</v>
      </c>
      <c r="H218" s="17"/>
      <c r="I218" s="2"/>
    </row>
    <row r="219" spans="2:9" s="3" customFormat="1" ht="16.5">
      <c r="B219" s="126"/>
      <c r="C219" s="6"/>
      <c r="D219" s="17" t="s">
        <v>544</v>
      </c>
      <c r="E219" s="17" t="s">
        <v>544</v>
      </c>
      <c r="F219" s="17" t="s">
        <v>544</v>
      </c>
      <c r="G219" s="17" t="s">
        <v>544</v>
      </c>
      <c r="H219" s="17"/>
      <c r="I219" s="2"/>
    </row>
    <row r="220" spans="2:9" s="3" customFormat="1" ht="16.5">
      <c r="B220" s="126"/>
      <c r="C220" s="6"/>
      <c r="D220" s="17" t="s">
        <v>544</v>
      </c>
      <c r="E220" s="17" t="s">
        <v>544</v>
      </c>
      <c r="F220" s="17" t="s">
        <v>544</v>
      </c>
      <c r="G220" s="17" t="s">
        <v>544</v>
      </c>
      <c r="H220" s="17"/>
      <c r="I220" s="2"/>
    </row>
    <row r="221" spans="2:9" s="3" customFormat="1" ht="16.5">
      <c r="B221" s="126"/>
      <c r="C221" s="6"/>
      <c r="D221" s="17" t="s">
        <v>544</v>
      </c>
      <c r="E221" s="17" t="s">
        <v>544</v>
      </c>
      <c r="F221" s="17" t="s">
        <v>544</v>
      </c>
      <c r="G221" s="17" t="s">
        <v>544</v>
      </c>
      <c r="H221" s="17"/>
      <c r="I221" s="2"/>
    </row>
    <row r="222" spans="2:9" s="3" customFormat="1" ht="16.5">
      <c r="B222" s="126"/>
      <c r="C222" s="6"/>
      <c r="D222" s="17" t="s">
        <v>544</v>
      </c>
      <c r="E222" s="17" t="s">
        <v>544</v>
      </c>
      <c r="F222" s="17" t="s">
        <v>544</v>
      </c>
      <c r="G222" s="17" t="s">
        <v>544</v>
      </c>
      <c r="H222" s="17"/>
      <c r="I222" s="2"/>
    </row>
    <row r="223" spans="2:9" s="3" customFormat="1" ht="16.5">
      <c r="B223" s="126"/>
      <c r="C223" s="6"/>
      <c r="D223" s="17" t="s">
        <v>544</v>
      </c>
      <c r="E223" s="17" t="s">
        <v>544</v>
      </c>
      <c r="F223" s="17" t="s">
        <v>544</v>
      </c>
      <c r="G223" s="17" t="s">
        <v>544</v>
      </c>
      <c r="H223" s="17"/>
      <c r="I223" s="2"/>
    </row>
    <row r="224" spans="2:9" s="3" customFormat="1" ht="16.5">
      <c r="B224" s="126"/>
      <c r="C224" s="6"/>
      <c r="D224" s="17" t="s">
        <v>544</v>
      </c>
      <c r="E224" s="17" t="s">
        <v>544</v>
      </c>
      <c r="F224" s="17" t="s">
        <v>544</v>
      </c>
      <c r="G224" s="17" t="s">
        <v>544</v>
      </c>
      <c r="H224" s="17"/>
      <c r="I224" s="2"/>
    </row>
    <row r="225" spans="2:9" s="3" customFormat="1" ht="16.5">
      <c r="B225" s="126" t="s">
        <v>57</v>
      </c>
      <c r="C225" s="17" t="s">
        <v>544</v>
      </c>
      <c r="D225" s="17" t="s">
        <v>544</v>
      </c>
      <c r="E225" s="17" t="s">
        <v>544</v>
      </c>
      <c r="F225" s="17" t="s">
        <v>544</v>
      </c>
      <c r="G225" s="17" t="s">
        <v>544</v>
      </c>
      <c r="H225" s="17"/>
      <c r="I225" s="2"/>
    </row>
    <row r="226" spans="2:9" s="3" customFormat="1" ht="16.5">
      <c r="B226" s="126"/>
      <c r="C226" s="6"/>
      <c r="D226" s="17" t="s">
        <v>544</v>
      </c>
      <c r="E226" s="17" t="s">
        <v>544</v>
      </c>
      <c r="F226" s="17" t="s">
        <v>544</v>
      </c>
      <c r="G226" s="17" t="s">
        <v>544</v>
      </c>
      <c r="H226" s="17"/>
      <c r="I226" s="2"/>
    </row>
    <row r="227" spans="2:9" s="3" customFormat="1" ht="16.5">
      <c r="B227" s="126"/>
      <c r="C227" s="6"/>
      <c r="D227" s="17" t="s">
        <v>544</v>
      </c>
      <c r="E227" s="17" t="s">
        <v>544</v>
      </c>
      <c r="F227" s="17" t="s">
        <v>544</v>
      </c>
      <c r="G227" s="17" t="s">
        <v>544</v>
      </c>
      <c r="H227" s="17"/>
      <c r="I227" s="2"/>
    </row>
    <row r="228" spans="2:9" s="3" customFormat="1" ht="16.5">
      <c r="B228" s="126"/>
      <c r="C228" s="6"/>
      <c r="D228" s="17" t="s">
        <v>544</v>
      </c>
      <c r="E228" s="17" t="s">
        <v>544</v>
      </c>
      <c r="F228" s="17" t="s">
        <v>544</v>
      </c>
      <c r="G228" s="17" t="s">
        <v>544</v>
      </c>
      <c r="H228" s="17"/>
      <c r="I228" s="2"/>
    </row>
    <row r="229" spans="2:9" s="3" customFormat="1" ht="16.5">
      <c r="B229" s="126"/>
      <c r="C229" s="6"/>
      <c r="D229" s="17" t="s">
        <v>544</v>
      </c>
      <c r="E229" s="17" t="s">
        <v>544</v>
      </c>
      <c r="F229" s="17" t="s">
        <v>544</v>
      </c>
      <c r="G229" s="17" t="s">
        <v>544</v>
      </c>
      <c r="H229" s="17"/>
      <c r="I229" s="2"/>
    </row>
    <row r="230" spans="2:9" s="3" customFormat="1" ht="16.5">
      <c r="B230" s="126"/>
      <c r="C230" s="6"/>
      <c r="D230" s="17" t="s">
        <v>544</v>
      </c>
      <c r="E230" s="17" t="s">
        <v>544</v>
      </c>
      <c r="F230" s="17" t="s">
        <v>544</v>
      </c>
      <c r="G230" s="17" t="s">
        <v>544</v>
      </c>
      <c r="H230" s="17"/>
      <c r="I230" s="2"/>
    </row>
    <row r="231" spans="2:9" s="3" customFormat="1" ht="16.5">
      <c r="B231" s="126"/>
      <c r="C231" s="6"/>
      <c r="D231" s="17" t="s">
        <v>544</v>
      </c>
      <c r="E231" s="17" t="s">
        <v>544</v>
      </c>
      <c r="F231" s="17" t="s">
        <v>544</v>
      </c>
      <c r="G231" s="17" t="s">
        <v>544</v>
      </c>
      <c r="H231" s="17"/>
      <c r="I231" s="2"/>
    </row>
    <row r="232" spans="2:9" s="3" customFormat="1" ht="16.5">
      <c r="B232" s="126"/>
      <c r="C232" s="6"/>
      <c r="D232" s="17" t="s">
        <v>544</v>
      </c>
      <c r="E232" s="17" t="s">
        <v>544</v>
      </c>
      <c r="F232" s="17" t="s">
        <v>544</v>
      </c>
      <c r="G232" s="17" t="s">
        <v>544</v>
      </c>
      <c r="H232" s="17"/>
      <c r="I232" s="2"/>
    </row>
    <row r="233" spans="2:9" s="3" customFormat="1" ht="16.5">
      <c r="B233" s="126"/>
      <c r="C233" s="6"/>
      <c r="D233" s="17" t="s">
        <v>544</v>
      </c>
      <c r="E233" s="17" t="s">
        <v>544</v>
      </c>
      <c r="F233" s="17" t="s">
        <v>544</v>
      </c>
      <c r="G233" s="17" t="s">
        <v>544</v>
      </c>
      <c r="H233" s="17"/>
      <c r="I233" s="2"/>
    </row>
    <row r="234" spans="2:9" s="3" customFormat="1" ht="16.5">
      <c r="B234" s="126"/>
      <c r="C234" s="6"/>
      <c r="D234" s="17" t="s">
        <v>544</v>
      </c>
      <c r="E234" s="17" t="s">
        <v>544</v>
      </c>
      <c r="F234" s="17" t="s">
        <v>544</v>
      </c>
      <c r="G234" s="17" t="s">
        <v>544</v>
      </c>
      <c r="H234" s="17"/>
      <c r="I234" s="2"/>
    </row>
    <row r="235" spans="2:9" s="3" customFormat="1" ht="16.5">
      <c r="B235" s="126" t="s">
        <v>58</v>
      </c>
      <c r="C235" s="17" t="s">
        <v>544</v>
      </c>
      <c r="D235" s="17" t="s">
        <v>544</v>
      </c>
      <c r="E235" s="17" t="s">
        <v>544</v>
      </c>
      <c r="F235" s="17" t="s">
        <v>544</v>
      </c>
      <c r="G235" s="17" t="s">
        <v>544</v>
      </c>
      <c r="H235" s="17"/>
      <c r="I235" s="2"/>
    </row>
    <row r="236" spans="2:9" s="3" customFormat="1" ht="16.5">
      <c r="B236" s="126"/>
      <c r="C236" s="6"/>
      <c r="D236" s="17" t="s">
        <v>544</v>
      </c>
      <c r="E236" s="17" t="s">
        <v>544</v>
      </c>
      <c r="F236" s="17" t="s">
        <v>544</v>
      </c>
      <c r="G236" s="17" t="s">
        <v>544</v>
      </c>
      <c r="H236" s="17"/>
      <c r="I236" s="2"/>
    </row>
    <row r="237" spans="2:9" s="3" customFormat="1" ht="16.5">
      <c r="B237" s="126"/>
      <c r="C237" s="6"/>
      <c r="D237" s="17" t="s">
        <v>544</v>
      </c>
      <c r="E237" s="17" t="s">
        <v>544</v>
      </c>
      <c r="F237" s="17" t="s">
        <v>544</v>
      </c>
      <c r="G237" s="17" t="s">
        <v>544</v>
      </c>
      <c r="H237" s="17"/>
      <c r="I237" s="2"/>
    </row>
    <row r="238" spans="2:9" s="3" customFormat="1" ht="16.5">
      <c r="B238" s="126"/>
      <c r="C238" s="6"/>
      <c r="D238" s="17" t="s">
        <v>544</v>
      </c>
      <c r="E238" s="17" t="s">
        <v>544</v>
      </c>
      <c r="F238" s="17" t="s">
        <v>544</v>
      </c>
      <c r="G238" s="17" t="s">
        <v>544</v>
      </c>
      <c r="H238" s="17"/>
      <c r="I238" s="2"/>
    </row>
    <row r="239" spans="2:9" s="3" customFormat="1" ht="16.5">
      <c r="B239" s="126"/>
      <c r="C239" s="6"/>
      <c r="D239" s="17" t="s">
        <v>544</v>
      </c>
      <c r="E239" s="17" t="s">
        <v>544</v>
      </c>
      <c r="F239" s="17" t="s">
        <v>544</v>
      </c>
      <c r="G239" s="17" t="s">
        <v>544</v>
      </c>
      <c r="H239" s="17"/>
      <c r="I239" s="2"/>
    </row>
    <row r="240" spans="2:9" s="3" customFormat="1" ht="16.5">
      <c r="B240" s="126"/>
      <c r="C240" s="6"/>
      <c r="D240" s="17" t="s">
        <v>544</v>
      </c>
      <c r="E240" s="17" t="s">
        <v>544</v>
      </c>
      <c r="F240" s="17" t="s">
        <v>544</v>
      </c>
      <c r="G240" s="17" t="s">
        <v>544</v>
      </c>
      <c r="H240" s="17"/>
      <c r="I240" s="2"/>
    </row>
    <row r="241" spans="2:9" s="3" customFormat="1" ht="16.5">
      <c r="B241" s="126"/>
      <c r="C241" s="6"/>
      <c r="D241" s="17" t="s">
        <v>544</v>
      </c>
      <c r="E241" s="17" t="s">
        <v>544</v>
      </c>
      <c r="F241" s="17" t="s">
        <v>544</v>
      </c>
      <c r="G241" s="17" t="s">
        <v>544</v>
      </c>
      <c r="H241" s="17"/>
      <c r="I241" s="2"/>
    </row>
    <row r="242" spans="2:9" s="3" customFormat="1" ht="16.5">
      <c r="B242" s="126"/>
      <c r="C242" s="6"/>
      <c r="D242" s="17" t="s">
        <v>544</v>
      </c>
      <c r="E242" s="17" t="s">
        <v>544</v>
      </c>
      <c r="F242" s="17" t="s">
        <v>544</v>
      </c>
      <c r="G242" s="17" t="s">
        <v>544</v>
      </c>
      <c r="H242" s="17"/>
      <c r="I242" s="2"/>
    </row>
    <row r="243" spans="2:9" s="3" customFormat="1" ht="16.5">
      <c r="B243" s="126"/>
      <c r="C243" s="6"/>
      <c r="D243" s="17" t="s">
        <v>544</v>
      </c>
      <c r="E243" s="17" t="s">
        <v>544</v>
      </c>
      <c r="F243" s="17" t="s">
        <v>544</v>
      </c>
      <c r="G243" s="17" t="s">
        <v>544</v>
      </c>
      <c r="H243" s="17"/>
      <c r="I243" s="2"/>
    </row>
    <row r="244" spans="2:9" s="3" customFormat="1" ht="16.5">
      <c r="B244" s="126"/>
      <c r="C244" s="6"/>
      <c r="D244" s="17" t="s">
        <v>544</v>
      </c>
      <c r="E244" s="17" t="s">
        <v>544</v>
      </c>
      <c r="F244" s="17" t="s">
        <v>544</v>
      </c>
      <c r="G244" s="17" t="s">
        <v>544</v>
      </c>
      <c r="H244" s="17"/>
      <c r="I244" s="2"/>
    </row>
    <row r="245" spans="2:9" s="3" customFormat="1" ht="16.5">
      <c r="B245" s="126" t="s">
        <v>59</v>
      </c>
      <c r="C245" s="17" t="s">
        <v>544</v>
      </c>
      <c r="D245" s="17" t="s">
        <v>544</v>
      </c>
      <c r="E245" s="17" t="s">
        <v>544</v>
      </c>
      <c r="F245" s="17" t="s">
        <v>544</v>
      </c>
      <c r="G245" s="17" t="s">
        <v>544</v>
      </c>
      <c r="H245" s="17"/>
      <c r="I245" s="2"/>
    </row>
    <row r="246" spans="2:9" s="3" customFormat="1" ht="16.5">
      <c r="B246" s="126"/>
      <c r="C246" s="6"/>
      <c r="D246" s="17" t="s">
        <v>544</v>
      </c>
      <c r="E246" s="17" t="s">
        <v>544</v>
      </c>
      <c r="F246" s="17" t="s">
        <v>544</v>
      </c>
      <c r="G246" s="17" t="s">
        <v>544</v>
      </c>
      <c r="H246" s="17"/>
      <c r="I246" s="2"/>
    </row>
    <row r="247" spans="2:9" s="3" customFormat="1" ht="16.5">
      <c r="B247" s="126"/>
      <c r="C247" s="6"/>
      <c r="D247" s="17" t="s">
        <v>544</v>
      </c>
      <c r="E247" s="17" t="s">
        <v>544</v>
      </c>
      <c r="F247" s="17" t="s">
        <v>544</v>
      </c>
      <c r="G247" s="17" t="s">
        <v>544</v>
      </c>
      <c r="H247" s="17"/>
      <c r="I247" s="2"/>
    </row>
    <row r="248" spans="2:9" s="3" customFormat="1" ht="16.5">
      <c r="B248" s="126"/>
      <c r="C248" s="6"/>
      <c r="D248" s="17" t="s">
        <v>544</v>
      </c>
      <c r="E248" s="17" t="s">
        <v>544</v>
      </c>
      <c r="F248" s="17" t="s">
        <v>544</v>
      </c>
      <c r="G248" s="17" t="s">
        <v>544</v>
      </c>
      <c r="H248" s="17"/>
      <c r="I248" s="2"/>
    </row>
    <row r="249" spans="2:9" s="3" customFormat="1" ht="16.5">
      <c r="B249" s="126"/>
      <c r="C249" s="6"/>
      <c r="D249" s="17" t="s">
        <v>544</v>
      </c>
      <c r="E249" s="17" t="s">
        <v>544</v>
      </c>
      <c r="F249" s="17" t="s">
        <v>544</v>
      </c>
      <c r="G249" s="17" t="s">
        <v>544</v>
      </c>
      <c r="H249" s="17"/>
      <c r="I249" s="2"/>
    </row>
    <row r="250" spans="2:9" s="3" customFormat="1" ht="16.5">
      <c r="B250" s="126"/>
      <c r="C250" s="6"/>
      <c r="D250" s="17" t="s">
        <v>544</v>
      </c>
      <c r="E250" s="17" t="s">
        <v>544</v>
      </c>
      <c r="F250" s="17" t="s">
        <v>544</v>
      </c>
      <c r="G250" s="17" t="s">
        <v>544</v>
      </c>
      <c r="H250" s="17"/>
      <c r="I250" s="2"/>
    </row>
    <row r="251" spans="2:9" s="3" customFormat="1" ht="16.5">
      <c r="B251" s="126"/>
      <c r="C251" s="6"/>
      <c r="D251" s="17" t="s">
        <v>544</v>
      </c>
      <c r="E251" s="17" t="s">
        <v>544</v>
      </c>
      <c r="F251" s="17" t="s">
        <v>544</v>
      </c>
      <c r="G251" s="17" t="s">
        <v>544</v>
      </c>
      <c r="H251" s="17"/>
      <c r="I251" s="2"/>
    </row>
    <row r="252" spans="2:9" s="3" customFormat="1" ht="16.5">
      <c r="B252" s="126"/>
      <c r="C252" s="6"/>
      <c r="D252" s="17" t="s">
        <v>544</v>
      </c>
      <c r="E252" s="17" t="s">
        <v>544</v>
      </c>
      <c r="F252" s="17" t="s">
        <v>544</v>
      </c>
      <c r="G252" s="17" t="s">
        <v>544</v>
      </c>
      <c r="H252" s="17"/>
      <c r="I252" s="2"/>
    </row>
    <row r="253" spans="2:9" s="3" customFormat="1" ht="16.5">
      <c r="B253" s="126"/>
      <c r="C253" s="6"/>
      <c r="D253" s="17" t="s">
        <v>544</v>
      </c>
      <c r="E253" s="17" t="s">
        <v>544</v>
      </c>
      <c r="F253" s="17" t="s">
        <v>544</v>
      </c>
      <c r="G253" s="17" t="s">
        <v>544</v>
      </c>
      <c r="H253" s="17"/>
      <c r="I253" s="2"/>
    </row>
    <row r="254" spans="2:9" s="3" customFormat="1" ht="16.5">
      <c r="B254" s="126"/>
      <c r="C254" s="6"/>
      <c r="D254" s="17" t="s">
        <v>544</v>
      </c>
      <c r="E254" s="17" t="s">
        <v>544</v>
      </c>
      <c r="F254" s="17" t="s">
        <v>544</v>
      </c>
      <c r="G254" s="17" t="s">
        <v>544</v>
      </c>
      <c r="H254" s="17"/>
      <c r="I254" s="2"/>
    </row>
    <row r="255" spans="2:9" s="3" customFormat="1" ht="16.5">
      <c r="B255" s="126" t="s">
        <v>60</v>
      </c>
      <c r="C255" s="17" t="s">
        <v>544</v>
      </c>
      <c r="D255" s="17" t="s">
        <v>544</v>
      </c>
      <c r="E255" s="17" t="s">
        <v>544</v>
      </c>
      <c r="F255" s="17" t="s">
        <v>544</v>
      </c>
      <c r="G255" s="17" t="s">
        <v>544</v>
      </c>
      <c r="H255" s="17"/>
      <c r="I255" s="2"/>
    </row>
    <row r="256" spans="2:9" s="3" customFormat="1" ht="16.5">
      <c r="B256" s="126"/>
      <c r="C256" s="6"/>
      <c r="D256" s="17" t="s">
        <v>544</v>
      </c>
      <c r="E256" s="17" t="s">
        <v>544</v>
      </c>
      <c r="F256" s="17" t="s">
        <v>544</v>
      </c>
      <c r="G256" s="17" t="s">
        <v>544</v>
      </c>
      <c r="H256" s="17"/>
      <c r="I256" s="2"/>
    </row>
    <row r="257" spans="2:9" s="3" customFormat="1" ht="16.5">
      <c r="B257" s="126"/>
      <c r="C257" s="6"/>
      <c r="D257" s="17" t="s">
        <v>544</v>
      </c>
      <c r="E257" s="17" t="s">
        <v>544</v>
      </c>
      <c r="F257" s="17" t="s">
        <v>544</v>
      </c>
      <c r="G257" s="17" t="s">
        <v>544</v>
      </c>
      <c r="H257" s="17"/>
      <c r="I257" s="2"/>
    </row>
    <row r="258" spans="2:9" s="3" customFormat="1" ht="16.5">
      <c r="B258" s="126"/>
      <c r="C258" s="6"/>
      <c r="D258" s="17" t="s">
        <v>544</v>
      </c>
      <c r="E258" s="17" t="s">
        <v>544</v>
      </c>
      <c r="F258" s="17" t="s">
        <v>544</v>
      </c>
      <c r="G258" s="17" t="s">
        <v>544</v>
      </c>
      <c r="H258" s="17"/>
      <c r="I258" s="2"/>
    </row>
    <row r="259" spans="2:9" s="3" customFormat="1" ht="16.5">
      <c r="B259" s="126"/>
      <c r="C259" s="6"/>
      <c r="D259" s="17" t="s">
        <v>544</v>
      </c>
      <c r="E259" s="17" t="s">
        <v>544</v>
      </c>
      <c r="F259" s="17" t="s">
        <v>544</v>
      </c>
      <c r="G259" s="17" t="s">
        <v>544</v>
      </c>
      <c r="H259" s="17"/>
      <c r="I259" s="2"/>
    </row>
    <row r="260" spans="2:9" s="3" customFormat="1" ht="16.5">
      <c r="B260" s="126"/>
      <c r="C260" s="6"/>
      <c r="D260" s="17" t="s">
        <v>544</v>
      </c>
      <c r="E260" s="17" t="s">
        <v>544</v>
      </c>
      <c r="F260" s="17" t="s">
        <v>544</v>
      </c>
      <c r="G260" s="17" t="s">
        <v>544</v>
      </c>
      <c r="H260" s="17"/>
      <c r="I260" s="2"/>
    </row>
    <row r="261" spans="2:9" s="3" customFormat="1" ht="16.5">
      <c r="B261" s="126"/>
      <c r="C261" s="6"/>
      <c r="D261" s="17" t="s">
        <v>544</v>
      </c>
      <c r="E261" s="17" t="s">
        <v>544</v>
      </c>
      <c r="F261" s="17" t="s">
        <v>544</v>
      </c>
      <c r="G261" s="17" t="s">
        <v>544</v>
      </c>
      <c r="H261" s="17"/>
      <c r="I261" s="2"/>
    </row>
    <row r="262" spans="2:9" s="3" customFormat="1" ht="16.5">
      <c r="B262" s="126"/>
      <c r="C262" s="6"/>
      <c r="D262" s="17" t="s">
        <v>544</v>
      </c>
      <c r="E262" s="17" t="s">
        <v>544</v>
      </c>
      <c r="F262" s="17" t="s">
        <v>544</v>
      </c>
      <c r="G262" s="17" t="s">
        <v>544</v>
      </c>
      <c r="H262" s="17"/>
      <c r="I262" s="2"/>
    </row>
    <row r="263" spans="2:9" s="3" customFormat="1" ht="16.5">
      <c r="B263" s="126"/>
      <c r="C263" s="6"/>
      <c r="D263" s="17" t="s">
        <v>544</v>
      </c>
      <c r="E263" s="17" t="s">
        <v>544</v>
      </c>
      <c r="F263" s="17" t="s">
        <v>544</v>
      </c>
      <c r="G263" s="17" t="s">
        <v>544</v>
      </c>
      <c r="H263" s="17"/>
      <c r="I263" s="2"/>
    </row>
    <row r="264" spans="2:9" s="3" customFormat="1" ht="16.5">
      <c r="B264" s="126"/>
      <c r="C264" s="6"/>
      <c r="D264" s="17" t="s">
        <v>544</v>
      </c>
      <c r="E264" s="17" t="s">
        <v>544</v>
      </c>
      <c r="F264" s="17" t="s">
        <v>544</v>
      </c>
      <c r="G264" s="17" t="s">
        <v>544</v>
      </c>
      <c r="H264" s="17"/>
      <c r="I264" s="2"/>
    </row>
    <row r="265" spans="2:9" s="3" customFormat="1" ht="16.5">
      <c r="B265" s="126" t="s">
        <v>61</v>
      </c>
      <c r="C265" s="17" t="s">
        <v>544</v>
      </c>
      <c r="D265" s="17" t="s">
        <v>544</v>
      </c>
      <c r="E265" s="17" t="s">
        <v>544</v>
      </c>
      <c r="F265" s="17" t="s">
        <v>544</v>
      </c>
      <c r="G265" s="17" t="s">
        <v>544</v>
      </c>
      <c r="H265" s="17"/>
      <c r="I265" s="2"/>
    </row>
    <row r="266" spans="2:9" s="3" customFormat="1" ht="16.5">
      <c r="B266" s="126"/>
      <c r="C266" s="6"/>
      <c r="D266" s="17" t="s">
        <v>544</v>
      </c>
      <c r="E266" s="17" t="s">
        <v>544</v>
      </c>
      <c r="F266" s="17" t="s">
        <v>544</v>
      </c>
      <c r="G266" s="17" t="s">
        <v>544</v>
      </c>
      <c r="H266" s="17"/>
      <c r="I266" s="2"/>
    </row>
    <row r="267" spans="2:9" s="3" customFormat="1" ht="16.5">
      <c r="B267" s="126"/>
      <c r="C267" s="6"/>
      <c r="D267" s="17" t="s">
        <v>544</v>
      </c>
      <c r="E267" s="17" t="s">
        <v>544</v>
      </c>
      <c r="F267" s="17" t="s">
        <v>544</v>
      </c>
      <c r="G267" s="17" t="s">
        <v>544</v>
      </c>
      <c r="H267" s="17"/>
      <c r="I267" s="2"/>
    </row>
    <row r="268" spans="2:9" s="3" customFormat="1" ht="16.5">
      <c r="B268" s="126"/>
      <c r="C268" s="6"/>
      <c r="D268" s="17" t="s">
        <v>544</v>
      </c>
      <c r="E268" s="17" t="s">
        <v>544</v>
      </c>
      <c r="F268" s="17" t="s">
        <v>544</v>
      </c>
      <c r="G268" s="17" t="s">
        <v>544</v>
      </c>
      <c r="H268" s="17"/>
      <c r="I268" s="2"/>
    </row>
    <row r="269" spans="2:9" s="3" customFormat="1" ht="16.5">
      <c r="B269" s="126"/>
      <c r="C269" s="6"/>
      <c r="D269" s="17" t="s">
        <v>544</v>
      </c>
      <c r="E269" s="17" t="s">
        <v>544</v>
      </c>
      <c r="F269" s="17" t="s">
        <v>544</v>
      </c>
      <c r="G269" s="17" t="s">
        <v>544</v>
      </c>
      <c r="H269" s="17"/>
      <c r="I269" s="2"/>
    </row>
    <row r="270" spans="2:9" s="3" customFormat="1" ht="16.5">
      <c r="B270" s="126"/>
      <c r="C270" s="6"/>
      <c r="D270" s="17" t="s">
        <v>544</v>
      </c>
      <c r="E270" s="17" t="s">
        <v>544</v>
      </c>
      <c r="F270" s="17" t="s">
        <v>544</v>
      </c>
      <c r="G270" s="17" t="s">
        <v>544</v>
      </c>
      <c r="H270" s="17"/>
      <c r="I270" s="2"/>
    </row>
    <row r="271" spans="2:9" s="3" customFormat="1" ht="16.5">
      <c r="B271" s="126"/>
      <c r="C271" s="6"/>
      <c r="D271" s="17" t="s">
        <v>544</v>
      </c>
      <c r="E271" s="17" t="s">
        <v>544</v>
      </c>
      <c r="F271" s="17" t="s">
        <v>544</v>
      </c>
      <c r="G271" s="17" t="s">
        <v>544</v>
      </c>
      <c r="H271" s="17"/>
      <c r="I271" s="2"/>
    </row>
    <row r="272" spans="2:9" s="3" customFormat="1" ht="16.5">
      <c r="B272" s="126"/>
      <c r="C272" s="6"/>
      <c r="D272" s="17" t="s">
        <v>544</v>
      </c>
      <c r="E272" s="17" t="s">
        <v>544</v>
      </c>
      <c r="F272" s="17" t="s">
        <v>544</v>
      </c>
      <c r="G272" s="17" t="s">
        <v>544</v>
      </c>
      <c r="H272" s="17"/>
      <c r="I272" s="2"/>
    </row>
    <row r="273" spans="2:9" s="3" customFormat="1" ht="16.5">
      <c r="B273" s="126"/>
      <c r="C273" s="6"/>
      <c r="D273" s="17" t="s">
        <v>544</v>
      </c>
      <c r="E273" s="17" t="s">
        <v>544</v>
      </c>
      <c r="F273" s="17" t="s">
        <v>544</v>
      </c>
      <c r="G273" s="17" t="s">
        <v>544</v>
      </c>
      <c r="H273" s="17"/>
      <c r="I273" s="2"/>
    </row>
    <row r="274" spans="2:9" s="3" customFormat="1" ht="16.5">
      <c r="B274" s="126"/>
      <c r="C274" s="6"/>
      <c r="D274" s="17" t="s">
        <v>544</v>
      </c>
      <c r="E274" s="17" t="s">
        <v>544</v>
      </c>
      <c r="F274" s="17" t="s">
        <v>544</v>
      </c>
      <c r="G274" s="17" t="s">
        <v>544</v>
      </c>
      <c r="H274" s="17"/>
      <c r="I274" s="2"/>
    </row>
    <row r="275" spans="2:9" s="3" customFormat="1" ht="16.5">
      <c r="B275" s="126" t="s">
        <v>62</v>
      </c>
      <c r="C275" s="17" t="s">
        <v>544</v>
      </c>
      <c r="D275" s="17" t="s">
        <v>544</v>
      </c>
      <c r="E275" s="17" t="s">
        <v>544</v>
      </c>
      <c r="F275" s="17" t="s">
        <v>544</v>
      </c>
      <c r="G275" s="17" t="s">
        <v>544</v>
      </c>
      <c r="H275" s="17"/>
      <c r="I275" s="2"/>
    </row>
    <row r="276" spans="2:9" s="3" customFormat="1" ht="16.5">
      <c r="B276" s="126"/>
      <c r="C276" s="6"/>
      <c r="D276" s="17" t="s">
        <v>544</v>
      </c>
      <c r="E276" s="17" t="s">
        <v>544</v>
      </c>
      <c r="F276" s="17" t="s">
        <v>544</v>
      </c>
      <c r="G276" s="17" t="s">
        <v>544</v>
      </c>
      <c r="H276" s="17"/>
      <c r="I276" s="2"/>
    </row>
    <row r="277" spans="2:9" s="3" customFormat="1" ht="16.5">
      <c r="B277" s="126"/>
      <c r="C277" s="6"/>
      <c r="D277" s="17" t="s">
        <v>544</v>
      </c>
      <c r="E277" s="17" t="s">
        <v>544</v>
      </c>
      <c r="F277" s="17" t="s">
        <v>544</v>
      </c>
      <c r="G277" s="17" t="s">
        <v>544</v>
      </c>
      <c r="H277" s="17"/>
      <c r="I277" s="2"/>
    </row>
    <row r="278" spans="2:9" s="3" customFormat="1" ht="16.5">
      <c r="B278" s="126"/>
      <c r="C278" s="6"/>
      <c r="D278" s="17" t="s">
        <v>544</v>
      </c>
      <c r="E278" s="17" t="s">
        <v>544</v>
      </c>
      <c r="F278" s="17" t="s">
        <v>544</v>
      </c>
      <c r="G278" s="17" t="s">
        <v>544</v>
      </c>
      <c r="H278" s="17"/>
      <c r="I278" s="2"/>
    </row>
    <row r="279" spans="2:9" s="3" customFormat="1" ht="16.5">
      <c r="B279" s="126"/>
      <c r="C279" s="6"/>
      <c r="D279" s="17" t="s">
        <v>544</v>
      </c>
      <c r="E279" s="17" t="s">
        <v>544</v>
      </c>
      <c r="F279" s="17" t="s">
        <v>544</v>
      </c>
      <c r="G279" s="17" t="s">
        <v>544</v>
      </c>
      <c r="H279" s="17"/>
      <c r="I279" s="2"/>
    </row>
    <row r="280" spans="2:9" s="3" customFormat="1" ht="16.5">
      <c r="B280" s="126"/>
      <c r="C280" s="6"/>
      <c r="D280" s="17" t="s">
        <v>544</v>
      </c>
      <c r="E280" s="17" t="s">
        <v>544</v>
      </c>
      <c r="F280" s="17" t="s">
        <v>544</v>
      </c>
      <c r="G280" s="17" t="s">
        <v>544</v>
      </c>
      <c r="H280" s="17"/>
      <c r="I280" s="2"/>
    </row>
    <row r="281" spans="2:9" s="3" customFormat="1" ht="16.5">
      <c r="B281" s="126"/>
      <c r="C281" s="6"/>
      <c r="D281" s="17" t="s">
        <v>544</v>
      </c>
      <c r="E281" s="17" t="s">
        <v>544</v>
      </c>
      <c r="F281" s="17" t="s">
        <v>544</v>
      </c>
      <c r="G281" s="17" t="s">
        <v>544</v>
      </c>
      <c r="H281" s="17"/>
      <c r="I281" s="2"/>
    </row>
    <row r="282" spans="2:9" s="3" customFormat="1" ht="16.5">
      <c r="B282" s="126"/>
      <c r="C282" s="6"/>
      <c r="D282" s="17" t="s">
        <v>544</v>
      </c>
      <c r="E282" s="17" t="s">
        <v>544</v>
      </c>
      <c r="F282" s="17" t="s">
        <v>544</v>
      </c>
      <c r="G282" s="17" t="s">
        <v>544</v>
      </c>
      <c r="H282" s="17"/>
      <c r="I282" s="2"/>
    </row>
    <row r="283" spans="2:9" s="3" customFormat="1" ht="16.5">
      <c r="B283" s="126"/>
      <c r="C283" s="6"/>
      <c r="D283" s="17" t="s">
        <v>544</v>
      </c>
      <c r="E283" s="17" t="s">
        <v>544</v>
      </c>
      <c r="F283" s="17" t="s">
        <v>544</v>
      </c>
      <c r="G283" s="17" t="s">
        <v>544</v>
      </c>
      <c r="H283" s="17"/>
      <c r="I283" s="2"/>
    </row>
    <row r="284" spans="2:9" s="3" customFormat="1" ht="16.5">
      <c r="B284" s="126"/>
      <c r="C284" s="6"/>
      <c r="D284" s="17" t="s">
        <v>544</v>
      </c>
      <c r="E284" s="17" t="s">
        <v>544</v>
      </c>
      <c r="F284" s="17" t="s">
        <v>544</v>
      </c>
      <c r="G284" s="17" t="s">
        <v>544</v>
      </c>
      <c r="H284" s="17"/>
      <c r="I284" s="2"/>
    </row>
    <row r="285" spans="2:9" s="3" customFormat="1" ht="16.5">
      <c r="B285" s="126" t="s">
        <v>63</v>
      </c>
      <c r="C285" s="17" t="s">
        <v>544</v>
      </c>
      <c r="D285" s="17" t="s">
        <v>544</v>
      </c>
      <c r="E285" s="17" t="s">
        <v>544</v>
      </c>
      <c r="F285" s="17" t="s">
        <v>544</v>
      </c>
      <c r="G285" s="17" t="s">
        <v>544</v>
      </c>
      <c r="H285" s="17"/>
      <c r="I285" s="2"/>
    </row>
    <row r="286" spans="2:9" s="3" customFormat="1" ht="16.5">
      <c r="B286" s="126"/>
      <c r="C286" s="6"/>
      <c r="D286" s="17" t="s">
        <v>544</v>
      </c>
      <c r="E286" s="17" t="s">
        <v>544</v>
      </c>
      <c r="F286" s="17" t="s">
        <v>544</v>
      </c>
      <c r="G286" s="17" t="s">
        <v>544</v>
      </c>
      <c r="H286" s="17"/>
      <c r="I286" s="2"/>
    </row>
    <row r="287" spans="2:9" s="3" customFormat="1" ht="16.5">
      <c r="B287" s="126"/>
      <c r="C287" s="6"/>
      <c r="D287" s="17" t="s">
        <v>544</v>
      </c>
      <c r="E287" s="17" t="s">
        <v>544</v>
      </c>
      <c r="F287" s="17" t="s">
        <v>544</v>
      </c>
      <c r="G287" s="17" t="s">
        <v>544</v>
      </c>
      <c r="H287" s="17"/>
      <c r="I287" s="2"/>
    </row>
    <row r="288" spans="2:9" s="3" customFormat="1" ht="16.5">
      <c r="B288" s="126"/>
      <c r="C288" s="6"/>
      <c r="D288" s="17" t="s">
        <v>544</v>
      </c>
      <c r="E288" s="17" t="s">
        <v>544</v>
      </c>
      <c r="F288" s="17" t="s">
        <v>544</v>
      </c>
      <c r="G288" s="17" t="s">
        <v>544</v>
      </c>
      <c r="H288" s="17"/>
      <c r="I288" s="2"/>
    </row>
    <row r="289" spans="2:9" s="3" customFormat="1" ht="16.5">
      <c r="B289" s="126"/>
      <c r="C289" s="6"/>
      <c r="D289" s="17" t="s">
        <v>544</v>
      </c>
      <c r="E289" s="17" t="s">
        <v>544</v>
      </c>
      <c r="F289" s="17" t="s">
        <v>544</v>
      </c>
      <c r="G289" s="17" t="s">
        <v>544</v>
      </c>
      <c r="H289" s="17"/>
      <c r="I289" s="2"/>
    </row>
    <row r="290" spans="2:9" s="3" customFormat="1" ht="16.5">
      <c r="B290" s="126"/>
      <c r="C290" s="6"/>
      <c r="D290" s="17" t="s">
        <v>544</v>
      </c>
      <c r="E290" s="17" t="s">
        <v>544</v>
      </c>
      <c r="F290" s="17" t="s">
        <v>544</v>
      </c>
      <c r="G290" s="17" t="s">
        <v>544</v>
      </c>
      <c r="H290" s="17"/>
      <c r="I290" s="2"/>
    </row>
    <row r="291" spans="2:9" s="3" customFormat="1" ht="16.5">
      <c r="B291" s="126"/>
      <c r="C291" s="6"/>
      <c r="D291" s="17" t="s">
        <v>544</v>
      </c>
      <c r="E291" s="17" t="s">
        <v>544</v>
      </c>
      <c r="F291" s="17" t="s">
        <v>544</v>
      </c>
      <c r="G291" s="17" t="s">
        <v>544</v>
      </c>
      <c r="H291" s="17"/>
      <c r="I291" s="2"/>
    </row>
    <row r="292" spans="2:9" s="3" customFormat="1" ht="16.5">
      <c r="B292" s="126"/>
      <c r="C292" s="6"/>
      <c r="D292" s="17" t="s">
        <v>544</v>
      </c>
      <c r="E292" s="17" t="s">
        <v>544</v>
      </c>
      <c r="F292" s="17" t="s">
        <v>544</v>
      </c>
      <c r="G292" s="17" t="s">
        <v>544</v>
      </c>
      <c r="H292" s="17"/>
      <c r="I292" s="2"/>
    </row>
    <row r="293" spans="2:9" s="3" customFormat="1" ht="16.5">
      <c r="B293" s="126"/>
      <c r="C293" s="6"/>
      <c r="D293" s="17" t="s">
        <v>544</v>
      </c>
      <c r="E293" s="17" t="s">
        <v>544</v>
      </c>
      <c r="F293" s="17" t="s">
        <v>544</v>
      </c>
      <c r="G293" s="17" t="s">
        <v>544</v>
      </c>
      <c r="H293" s="17"/>
      <c r="I293" s="2"/>
    </row>
    <row r="294" spans="2:9" s="3" customFormat="1" ht="16.5">
      <c r="B294" s="126"/>
      <c r="C294" s="6"/>
      <c r="D294" s="17" t="s">
        <v>544</v>
      </c>
      <c r="E294" s="17" t="s">
        <v>544</v>
      </c>
      <c r="F294" s="17" t="s">
        <v>544</v>
      </c>
      <c r="G294" s="17" t="s">
        <v>544</v>
      </c>
      <c r="H294" s="17"/>
      <c r="I294" s="2"/>
    </row>
    <row r="295" spans="2:9" s="3" customFormat="1" ht="16.5">
      <c r="B295" s="126" t="s">
        <v>64</v>
      </c>
      <c r="C295" s="17" t="s">
        <v>544</v>
      </c>
      <c r="D295" s="17" t="s">
        <v>544</v>
      </c>
      <c r="E295" s="17" t="s">
        <v>544</v>
      </c>
      <c r="F295" s="17" t="s">
        <v>544</v>
      </c>
      <c r="G295" s="17" t="s">
        <v>544</v>
      </c>
      <c r="H295" s="17"/>
      <c r="I295" s="2"/>
    </row>
    <row r="296" spans="2:9" s="3" customFormat="1" ht="16.5">
      <c r="B296" s="126"/>
      <c r="C296" s="6"/>
      <c r="D296" s="17" t="s">
        <v>544</v>
      </c>
      <c r="E296" s="17" t="s">
        <v>544</v>
      </c>
      <c r="F296" s="17" t="s">
        <v>544</v>
      </c>
      <c r="G296" s="17" t="s">
        <v>544</v>
      </c>
      <c r="H296" s="17"/>
      <c r="I296" s="2"/>
    </row>
    <row r="297" spans="2:9" s="3" customFormat="1" ht="16.5">
      <c r="B297" s="126"/>
      <c r="C297" s="6"/>
      <c r="D297" s="17" t="s">
        <v>544</v>
      </c>
      <c r="E297" s="17" t="s">
        <v>544</v>
      </c>
      <c r="F297" s="17" t="s">
        <v>544</v>
      </c>
      <c r="G297" s="17" t="s">
        <v>544</v>
      </c>
      <c r="H297" s="17"/>
      <c r="I297" s="2"/>
    </row>
    <row r="298" spans="2:9" s="3" customFormat="1" ht="16.5">
      <c r="B298" s="126"/>
      <c r="C298" s="6"/>
      <c r="D298" s="17" t="s">
        <v>544</v>
      </c>
      <c r="E298" s="17" t="s">
        <v>544</v>
      </c>
      <c r="F298" s="17" t="s">
        <v>544</v>
      </c>
      <c r="G298" s="17" t="s">
        <v>544</v>
      </c>
      <c r="H298" s="17"/>
      <c r="I298" s="2"/>
    </row>
    <row r="299" spans="2:9" s="3" customFormat="1" ht="16.5">
      <c r="B299" s="126"/>
      <c r="C299" s="6"/>
      <c r="D299" s="17" t="s">
        <v>544</v>
      </c>
      <c r="E299" s="17" t="s">
        <v>544</v>
      </c>
      <c r="F299" s="17" t="s">
        <v>544</v>
      </c>
      <c r="G299" s="17" t="s">
        <v>544</v>
      </c>
      <c r="H299" s="17"/>
      <c r="I299" s="2"/>
    </row>
    <row r="300" spans="2:9" s="3" customFormat="1" ht="16.5">
      <c r="B300" s="126"/>
      <c r="C300" s="6"/>
      <c r="D300" s="17" t="s">
        <v>544</v>
      </c>
      <c r="E300" s="17" t="s">
        <v>544</v>
      </c>
      <c r="F300" s="17" t="s">
        <v>544</v>
      </c>
      <c r="G300" s="17" t="s">
        <v>544</v>
      </c>
      <c r="H300" s="17"/>
      <c r="I300" s="2"/>
    </row>
    <row r="301" spans="2:9" s="3" customFormat="1" ht="16.5">
      <c r="B301" s="126"/>
      <c r="C301" s="6"/>
      <c r="D301" s="17" t="s">
        <v>544</v>
      </c>
      <c r="E301" s="17" t="s">
        <v>544</v>
      </c>
      <c r="F301" s="17" t="s">
        <v>544</v>
      </c>
      <c r="G301" s="17" t="s">
        <v>544</v>
      </c>
      <c r="H301" s="17"/>
      <c r="I301" s="2"/>
    </row>
    <row r="302" spans="2:9" s="3" customFormat="1" ht="16.5">
      <c r="B302" s="126"/>
      <c r="C302" s="6"/>
      <c r="D302" s="17" t="s">
        <v>544</v>
      </c>
      <c r="E302" s="17" t="s">
        <v>544</v>
      </c>
      <c r="F302" s="17" t="s">
        <v>544</v>
      </c>
      <c r="G302" s="17" t="s">
        <v>544</v>
      </c>
      <c r="H302" s="17"/>
      <c r="I302" s="2"/>
    </row>
    <row r="303" spans="2:9" s="3" customFormat="1" ht="16.5">
      <c r="B303" s="126"/>
      <c r="C303" s="6"/>
      <c r="D303" s="17" t="s">
        <v>544</v>
      </c>
      <c r="E303" s="17" t="s">
        <v>544</v>
      </c>
      <c r="F303" s="17" t="s">
        <v>544</v>
      </c>
      <c r="G303" s="17" t="s">
        <v>544</v>
      </c>
      <c r="H303" s="17"/>
      <c r="I303" s="2"/>
    </row>
    <row r="304" spans="2:9" s="3" customFormat="1" ht="16.5">
      <c r="B304" s="126"/>
      <c r="C304" s="6"/>
      <c r="D304" s="17" t="s">
        <v>544</v>
      </c>
      <c r="E304" s="17" t="s">
        <v>544</v>
      </c>
      <c r="F304" s="17" t="s">
        <v>544</v>
      </c>
      <c r="G304" s="17" t="s">
        <v>544</v>
      </c>
      <c r="H304" s="17"/>
      <c r="I304" s="2"/>
    </row>
    <row r="305" spans="2:9" s="3" customFormat="1" ht="16.5">
      <c r="B305" s="126" t="s">
        <v>65</v>
      </c>
      <c r="C305" s="17" t="s">
        <v>544</v>
      </c>
      <c r="D305" s="17" t="s">
        <v>544</v>
      </c>
      <c r="E305" s="17" t="s">
        <v>544</v>
      </c>
      <c r="F305" s="17" t="s">
        <v>544</v>
      </c>
      <c r="G305" s="17" t="s">
        <v>544</v>
      </c>
      <c r="H305" s="17"/>
      <c r="I305" s="2"/>
    </row>
    <row r="306" spans="2:9" s="3" customFormat="1" ht="16.5">
      <c r="B306" s="126"/>
      <c r="C306" s="6"/>
      <c r="D306" s="17" t="s">
        <v>544</v>
      </c>
      <c r="E306" s="17" t="s">
        <v>544</v>
      </c>
      <c r="F306" s="17" t="s">
        <v>544</v>
      </c>
      <c r="G306" s="17" t="s">
        <v>544</v>
      </c>
      <c r="H306" s="17"/>
      <c r="I306" s="2"/>
    </row>
    <row r="307" spans="2:9" s="3" customFormat="1" ht="16.5">
      <c r="B307" s="126"/>
      <c r="C307" s="6"/>
      <c r="D307" s="17" t="s">
        <v>544</v>
      </c>
      <c r="E307" s="17" t="s">
        <v>544</v>
      </c>
      <c r="F307" s="17" t="s">
        <v>544</v>
      </c>
      <c r="G307" s="17" t="s">
        <v>544</v>
      </c>
      <c r="H307" s="17"/>
      <c r="I307" s="2"/>
    </row>
    <row r="308" spans="2:9" s="3" customFormat="1" ht="16.5">
      <c r="B308" s="126"/>
      <c r="C308" s="6"/>
      <c r="D308" s="17" t="s">
        <v>544</v>
      </c>
      <c r="E308" s="17" t="s">
        <v>544</v>
      </c>
      <c r="F308" s="17" t="s">
        <v>544</v>
      </c>
      <c r="G308" s="17" t="s">
        <v>544</v>
      </c>
      <c r="H308" s="17"/>
      <c r="I308" s="2"/>
    </row>
    <row r="309" spans="2:9" s="3" customFormat="1" ht="16.5">
      <c r="B309" s="126"/>
      <c r="C309" s="6"/>
      <c r="D309" s="17" t="s">
        <v>544</v>
      </c>
      <c r="E309" s="17" t="s">
        <v>544</v>
      </c>
      <c r="F309" s="17" t="s">
        <v>544</v>
      </c>
      <c r="G309" s="17" t="s">
        <v>544</v>
      </c>
      <c r="H309" s="17"/>
      <c r="I309" s="2"/>
    </row>
    <row r="310" spans="2:9" s="3" customFormat="1" ht="16.5">
      <c r="B310" s="126"/>
      <c r="C310" s="6"/>
      <c r="D310" s="17" t="s">
        <v>544</v>
      </c>
      <c r="E310" s="17" t="s">
        <v>544</v>
      </c>
      <c r="F310" s="17" t="s">
        <v>544</v>
      </c>
      <c r="G310" s="17" t="s">
        <v>544</v>
      </c>
      <c r="H310" s="17"/>
      <c r="I310" s="2"/>
    </row>
    <row r="311" spans="2:9" s="3" customFormat="1" ht="16.5">
      <c r="B311" s="126"/>
      <c r="C311" s="6"/>
      <c r="D311" s="17" t="s">
        <v>544</v>
      </c>
      <c r="E311" s="17" t="s">
        <v>544</v>
      </c>
      <c r="F311" s="17" t="s">
        <v>544</v>
      </c>
      <c r="G311" s="17" t="s">
        <v>544</v>
      </c>
      <c r="H311" s="17"/>
      <c r="I311" s="2"/>
    </row>
    <row r="312" spans="2:9" s="3" customFormat="1" ht="16.5">
      <c r="B312" s="126"/>
      <c r="C312" s="6"/>
      <c r="D312" s="17" t="s">
        <v>544</v>
      </c>
      <c r="E312" s="17" t="s">
        <v>544</v>
      </c>
      <c r="F312" s="17" t="s">
        <v>544</v>
      </c>
      <c r="G312" s="17" t="s">
        <v>544</v>
      </c>
      <c r="H312" s="17"/>
      <c r="I312" s="2"/>
    </row>
    <row r="313" spans="2:9" s="3" customFormat="1" ht="16.5">
      <c r="B313" s="126"/>
      <c r="C313" s="6"/>
      <c r="D313" s="17" t="s">
        <v>544</v>
      </c>
      <c r="E313" s="17" t="s">
        <v>544</v>
      </c>
      <c r="F313" s="17" t="s">
        <v>544</v>
      </c>
      <c r="G313" s="17" t="s">
        <v>544</v>
      </c>
      <c r="H313" s="17"/>
      <c r="I313" s="2"/>
    </row>
    <row r="314" spans="2:9" s="3" customFormat="1" ht="16.5">
      <c r="B314" s="126"/>
      <c r="C314" s="6"/>
      <c r="D314" s="17" t="s">
        <v>544</v>
      </c>
      <c r="E314" s="17" t="s">
        <v>544</v>
      </c>
      <c r="F314" s="17" t="s">
        <v>544</v>
      </c>
      <c r="G314" s="17" t="s">
        <v>544</v>
      </c>
      <c r="H314" s="17"/>
      <c r="I314" s="2"/>
    </row>
    <row r="315" spans="2:9" s="3" customFormat="1" ht="16.5">
      <c r="B315" s="126" t="s">
        <v>66</v>
      </c>
      <c r="C315" s="17" t="s">
        <v>544</v>
      </c>
      <c r="D315" s="17" t="s">
        <v>544</v>
      </c>
      <c r="E315" s="17" t="s">
        <v>544</v>
      </c>
      <c r="F315" s="17" t="s">
        <v>544</v>
      </c>
      <c r="G315" s="17" t="s">
        <v>544</v>
      </c>
      <c r="H315" s="17"/>
      <c r="I315" s="2"/>
    </row>
    <row r="316" spans="2:9" s="3" customFormat="1" ht="16.5">
      <c r="B316" s="126"/>
      <c r="C316" s="6"/>
      <c r="D316" s="17" t="s">
        <v>544</v>
      </c>
      <c r="E316" s="17" t="s">
        <v>544</v>
      </c>
      <c r="F316" s="17" t="s">
        <v>544</v>
      </c>
      <c r="G316" s="17" t="s">
        <v>544</v>
      </c>
      <c r="H316" s="17"/>
      <c r="I316" s="2"/>
    </row>
    <row r="317" spans="2:9" s="3" customFormat="1" ht="16.5">
      <c r="B317" s="126"/>
      <c r="C317" s="6"/>
      <c r="D317" s="17" t="s">
        <v>544</v>
      </c>
      <c r="E317" s="17" t="s">
        <v>544</v>
      </c>
      <c r="F317" s="17" t="s">
        <v>544</v>
      </c>
      <c r="G317" s="17" t="s">
        <v>544</v>
      </c>
      <c r="H317" s="17"/>
      <c r="I317" s="2"/>
    </row>
    <row r="318" spans="2:9" s="3" customFormat="1" ht="16.5">
      <c r="B318" s="126"/>
      <c r="C318" s="6"/>
      <c r="D318" s="17" t="s">
        <v>544</v>
      </c>
      <c r="E318" s="17" t="s">
        <v>544</v>
      </c>
      <c r="F318" s="17" t="s">
        <v>544</v>
      </c>
      <c r="G318" s="17" t="s">
        <v>544</v>
      </c>
      <c r="H318" s="17"/>
      <c r="I318" s="2"/>
    </row>
    <row r="319" spans="2:9" s="3" customFormat="1" ht="16.5">
      <c r="B319" s="126"/>
      <c r="C319" s="6"/>
      <c r="D319" s="17" t="s">
        <v>544</v>
      </c>
      <c r="E319" s="17" t="s">
        <v>544</v>
      </c>
      <c r="F319" s="17" t="s">
        <v>544</v>
      </c>
      <c r="G319" s="17" t="s">
        <v>544</v>
      </c>
      <c r="H319" s="17"/>
      <c r="I319" s="2"/>
    </row>
    <row r="320" spans="2:9" s="3" customFormat="1" ht="16.5">
      <c r="B320" s="126"/>
      <c r="C320" s="6"/>
      <c r="D320" s="17" t="s">
        <v>544</v>
      </c>
      <c r="E320" s="17" t="s">
        <v>544</v>
      </c>
      <c r="F320" s="17" t="s">
        <v>544</v>
      </c>
      <c r="G320" s="17" t="s">
        <v>544</v>
      </c>
      <c r="H320" s="17"/>
      <c r="I320" s="2"/>
    </row>
    <row r="321" spans="2:9" s="3" customFormat="1" ht="16.5">
      <c r="B321" s="126"/>
      <c r="C321" s="6"/>
      <c r="D321" s="17" t="s">
        <v>544</v>
      </c>
      <c r="E321" s="17" t="s">
        <v>544</v>
      </c>
      <c r="F321" s="17" t="s">
        <v>544</v>
      </c>
      <c r="G321" s="17" t="s">
        <v>544</v>
      </c>
      <c r="H321" s="17"/>
      <c r="I321" s="2"/>
    </row>
    <row r="322" spans="2:9" s="3" customFormat="1" ht="16.5">
      <c r="B322" s="126"/>
      <c r="C322" s="6"/>
      <c r="D322" s="17" t="s">
        <v>544</v>
      </c>
      <c r="E322" s="17" t="s">
        <v>544</v>
      </c>
      <c r="F322" s="17" t="s">
        <v>544</v>
      </c>
      <c r="G322" s="17" t="s">
        <v>544</v>
      </c>
      <c r="H322" s="17"/>
      <c r="I322" s="2"/>
    </row>
    <row r="323" spans="2:9" s="3" customFormat="1" ht="16.5">
      <c r="B323" s="126"/>
      <c r="C323" s="6"/>
      <c r="D323" s="17" t="s">
        <v>544</v>
      </c>
      <c r="E323" s="17" t="s">
        <v>544</v>
      </c>
      <c r="F323" s="17" t="s">
        <v>544</v>
      </c>
      <c r="G323" s="17" t="s">
        <v>544</v>
      </c>
      <c r="H323" s="17"/>
      <c r="I323" s="2"/>
    </row>
    <row r="324" spans="2:9" s="3" customFormat="1" ht="16.5">
      <c r="B324" s="126"/>
      <c r="C324" s="6"/>
      <c r="D324" s="17" t="s">
        <v>544</v>
      </c>
      <c r="E324" s="17" t="s">
        <v>544</v>
      </c>
      <c r="F324" s="17" t="s">
        <v>544</v>
      </c>
      <c r="G324" s="17" t="s">
        <v>544</v>
      </c>
      <c r="H324" s="17"/>
      <c r="I324" s="2"/>
    </row>
    <row r="325" spans="2:9" s="3" customFormat="1" ht="16.5">
      <c r="B325" s="126" t="s">
        <v>67</v>
      </c>
      <c r="C325" s="17" t="s">
        <v>544</v>
      </c>
      <c r="D325" s="17" t="s">
        <v>544</v>
      </c>
      <c r="E325" s="17" t="s">
        <v>544</v>
      </c>
      <c r="F325" s="17" t="s">
        <v>544</v>
      </c>
      <c r="G325" s="17" t="s">
        <v>544</v>
      </c>
      <c r="H325" s="17"/>
      <c r="I325" s="2"/>
    </row>
    <row r="326" spans="2:9" s="3" customFormat="1" ht="16.5">
      <c r="B326" s="126"/>
      <c r="C326" s="6"/>
      <c r="D326" s="17" t="s">
        <v>544</v>
      </c>
      <c r="E326" s="17" t="s">
        <v>544</v>
      </c>
      <c r="F326" s="17" t="s">
        <v>544</v>
      </c>
      <c r="G326" s="17" t="s">
        <v>544</v>
      </c>
      <c r="H326" s="17"/>
      <c r="I326" s="2"/>
    </row>
    <row r="327" spans="2:9" s="3" customFormat="1" ht="16.5">
      <c r="B327" s="126"/>
      <c r="C327" s="6"/>
      <c r="D327" s="17" t="s">
        <v>544</v>
      </c>
      <c r="E327" s="17" t="s">
        <v>544</v>
      </c>
      <c r="F327" s="17" t="s">
        <v>544</v>
      </c>
      <c r="G327" s="17" t="s">
        <v>544</v>
      </c>
      <c r="H327" s="17"/>
      <c r="I327" s="2"/>
    </row>
    <row r="328" spans="2:9" s="3" customFormat="1" ht="16.5">
      <c r="B328" s="126"/>
      <c r="C328" s="6"/>
      <c r="D328" s="17" t="s">
        <v>544</v>
      </c>
      <c r="E328" s="17" t="s">
        <v>544</v>
      </c>
      <c r="F328" s="17" t="s">
        <v>544</v>
      </c>
      <c r="G328" s="17" t="s">
        <v>544</v>
      </c>
      <c r="H328" s="17"/>
      <c r="I328" s="2"/>
    </row>
    <row r="329" spans="2:9" s="3" customFormat="1" ht="16.5">
      <c r="B329" s="126"/>
      <c r="C329" s="6"/>
      <c r="D329" s="17" t="s">
        <v>544</v>
      </c>
      <c r="E329" s="17" t="s">
        <v>544</v>
      </c>
      <c r="F329" s="17" t="s">
        <v>544</v>
      </c>
      <c r="G329" s="17" t="s">
        <v>544</v>
      </c>
      <c r="H329" s="17"/>
      <c r="I329" s="2"/>
    </row>
    <row r="330" spans="2:9" s="3" customFormat="1" ht="16.5">
      <c r="B330" s="126"/>
      <c r="C330" s="6"/>
      <c r="D330" s="17" t="s">
        <v>544</v>
      </c>
      <c r="E330" s="17" t="s">
        <v>544</v>
      </c>
      <c r="F330" s="17" t="s">
        <v>544</v>
      </c>
      <c r="G330" s="17" t="s">
        <v>544</v>
      </c>
      <c r="H330" s="17"/>
      <c r="I330" s="2"/>
    </row>
    <row r="331" spans="2:9" s="3" customFormat="1" ht="16.5">
      <c r="B331" s="126"/>
      <c r="C331" s="6"/>
      <c r="D331" s="17" t="s">
        <v>544</v>
      </c>
      <c r="E331" s="17" t="s">
        <v>544</v>
      </c>
      <c r="F331" s="17" t="s">
        <v>544</v>
      </c>
      <c r="G331" s="17" t="s">
        <v>544</v>
      </c>
      <c r="H331" s="17"/>
      <c r="I331" s="2"/>
    </row>
    <row r="332" spans="2:9" s="3" customFormat="1" ht="16.5">
      <c r="B332" s="126"/>
      <c r="C332" s="6"/>
      <c r="D332" s="17" t="s">
        <v>544</v>
      </c>
      <c r="E332" s="17" t="s">
        <v>544</v>
      </c>
      <c r="F332" s="17" t="s">
        <v>544</v>
      </c>
      <c r="G332" s="17" t="s">
        <v>544</v>
      </c>
      <c r="H332" s="17"/>
      <c r="I332" s="2"/>
    </row>
    <row r="333" spans="2:9" s="3" customFormat="1" ht="16.5">
      <c r="B333" s="126"/>
      <c r="C333" s="6"/>
      <c r="D333" s="17" t="s">
        <v>544</v>
      </c>
      <c r="E333" s="17" t="s">
        <v>544</v>
      </c>
      <c r="F333" s="17" t="s">
        <v>544</v>
      </c>
      <c r="G333" s="17" t="s">
        <v>544</v>
      </c>
      <c r="H333" s="17"/>
      <c r="I333" s="2"/>
    </row>
    <row r="334" spans="2:9" s="3" customFormat="1" ht="16.5">
      <c r="B334" s="126"/>
      <c r="C334" s="6"/>
      <c r="D334" s="17" t="s">
        <v>544</v>
      </c>
      <c r="E334" s="17" t="s">
        <v>544</v>
      </c>
      <c r="F334" s="17" t="s">
        <v>544</v>
      </c>
      <c r="G334" s="17" t="s">
        <v>544</v>
      </c>
      <c r="H334" s="17"/>
      <c r="I334" s="2"/>
    </row>
    <row r="335" spans="2:9" s="3" customFormat="1" ht="16.5">
      <c r="B335" s="126" t="s">
        <v>68</v>
      </c>
      <c r="C335" s="17" t="s">
        <v>544</v>
      </c>
      <c r="D335" s="17" t="s">
        <v>544</v>
      </c>
      <c r="E335" s="17" t="s">
        <v>544</v>
      </c>
      <c r="F335" s="17" t="s">
        <v>544</v>
      </c>
      <c r="G335" s="17" t="s">
        <v>544</v>
      </c>
      <c r="H335" s="17"/>
      <c r="I335" s="2"/>
    </row>
    <row r="336" spans="2:9" s="3" customFormat="1" ht="16.5">
      <c r="B336" s="126"/>
      <c r="C336" s="6"/>
      <c r="D336" s="17" t="s">
        <v>544</v>
      </c>
      <c r="E336" s="17" t="s">
        <v>544</v>
      </c>
      <c r="F336" s="17" t="s">
        <v>544</v>
      </c>
      <c r="G336" s="17" t="s">
        <v>544</v>
      </c>
      <c r="H336" s="17"/>
      <c r="I336" s="2"/>
    </row>
    <row r="337" spans="2:9" s="3" customFormat="1" ht="16.5">
      <c r="B337" s="126"/>
      <c r="C337" s="6"/>
      <c r="D337" s="17" t="s">
        <v>544</v>
      </c>
      <c r="E337" s="17" t="s">
        <v>544</v>
      </c>
      <c r="F337" s="17" t="s">
        <v>544</v>
      </c>
      <c r="G337" s="17" t="s">
        <v>544</v>
      </c>
      <c r="H337" s="17"/>
      <c r="I337" s="2"/>
    </row>
    <row r="338" spans="2:9" s="3" customFormat="1" ht="16.5">
      <c r="B338" s="126"/>
      <c r="C338" s="6"/>
      <c r="D338" s="17" t="s">
        <v>544</v>
      </c>
      <c r="E338" s="17" t="s">
        <v>544</v>
      </c>
      <c r="F338" s="17" t="s">
        <v>544</v>
      </c>
      <c r="G338" s="17" t="s">
        <v>544</v>
      </c>
      <c r="H338" s="17"/>
      <c r="I338" s="2"/>
    </row>
    <row r="339" spans="2:9" s="3" customFormat="1" ht="16.5">
      <c r="B339" s="126"/>
      <c r="C339" s="6"/>
      <c r="D339" s="17" t="s">
        <v>544</v>
      </c>
      <c r="E339" s="17" t="s">
        <v>544</v>
      </c>
      <c r="F339" s="17" t="s">
        <v>544</v>
      </c>
      <c r="G339" s="17" t="s">
        <v>544</v>
      </c>
      <c r="H339" s="17"/>
      <c r="I339" s="2"/>
    </row>
    <row r="340" spans="2:9" s="3" customFormat="1" ht="16.5">
      <c r="B340" s="126"/>
      <c r="C340" s="6"/>
      <c r="D340" s="17" t="s">
        <v>544</v>
      </c>
      <c r="E340" s="17" t="s">
        <v>544</v>
      </c>
      <c r="F340" s="17" t="s">
        <v>544</v>
      </c>
      <c r="G340" s="17" t="s">
        <v>544</v>
      </c>
      <c r="H340" s="17"/>
      <c r="I340" s="2"/>
    </row>
    <row r="341" spans="2:9" s="3" customFormat="1" ht="16.5">
      <c r="B341" s="126"/>
      <c r="C341" s="6"/>
      <c r="D341" s="17" t="s">
        <v>544</v>
      </c>
      <c r="E341" s="17" t="s">
        <v>544</v>
      </c>
      <c r="F341" s="17" t="s">
        <v>544</v>
      </c>
      <c r="G341" s="17" t="s">
        <v>544</v>
      </c>
      <c r="H341" s="17"/>
      <c r="I341" s="2"/>
    </row>
    <row r="342" spans="2:9" s="3" customFormat="1" ht="16.5">
      <c r="B342" s="126"/>
      <c r="C342" s="6"/>
      <c r="D342" s="17" t="s">
        <v>544</v>
      </c>
      <c r="E342" s="17" t="s">
        <v>544</v>
      </c>
      <c r="F342" s="17" t="s">
        <v>544</v>
      </c>
      <c r="G342" s="17" t="s">
        <v>544</v>
      </c>
      <c r="H342" s="17"/>
      <c r="I342" s="2"/>
    </row>
    <row r="343" spans="2:9" s="3" customFormat="1" ht="16.5">
      <c r="B343" s="126"/>
      <c r="C343" s="6"/>
      <c r="D343" s="17" t="s">
        <v>544</v>
      </c>
      <c r="E343" s="17" t="s">
        <v>544</v>
      </c>
      <c r="F343" s="17" t="s">
        <v>544</v>
      </c>
      <c r="G343" s="17" t="s">
        <v>544</v>
      </c>
      <c r="H343" s="17"/>
      <c r="I343" s="2"/>
    </row>
    <row r="344" spans="2:9" s="3" customFormat="1" ht="16.5">
      <c r="B344" s="126"/>
      <c r="C344" s="6"/>
      <c r="D344" s="17" t="s">
        <v>544</v>
      </c>
      <c r="E344" s="17" t="s">
        <v>544</v>
      </c>
      <c r="F344" s="17" t="s">
        <v>544</v>
      </c>
      <c r="G344" s="17" t="s">
        <v>544</v>
      </c>
      <c r="H344" s="17"/>
      <c r="I344" s="2"/>
    </row>
    <row r="345" spans="2:9" s="3" customFormat="1" ht="16.5">
      <c r="B345" s="126" t="s">
        <v>69</v>
      </c>
      <c r="C345" s="17" t="s">
        <v>544</v>
      </c>
      <c r="D345" s="17" t="s">
        <v>544</v>
      </c>
      <c r="E345" s="17" t="s">
        <v>544</v>
      </c>
      <c r="F345" s="17" t="s">
        <v>544</v>
      </c>
      <c r="G345" s="17" t="s">
        <v>544</v>
      </c>
      <c r="H345" s="17"/>
      <c r="I345" s="2"/>
    </row>
    <row r="346" spans="2:9" s="3" customFormat="1" ht="16.5">
      <c r="B346" s="126"/>
      <c r="C346" s="6"/>
      <c r="D346" s="17" t="s">
        <v>544</v>
      </c>
      <c r="E346" s="17" t="s">
        <v>544</v>
      </c>
      <c r="F346" s="17" t="s">
        <v>544</v>
      </c>
      <c r="G346" s="17" t="s">
        <v>544</v>
      </c>
      <c r="H346" s="17"/>
      <c r="I346" s="2"/>
    </row>
    <row r="347" spans="2:9" s="3" customFormat="1" ht="16.5">
      <c r="B347" s="126"/>
      <c r="C347" s="6"/>
      <c r="D347" s="17" t="s">
        <v>544</v>
      </c>
      <c r="E347" s="17" t="s">
        <v>544</v>
      </c>
      <c r="F347" s="17" t="s">
        <v>544</v>
      </c>
      <c r="G347" s="17" t="s">
        <v>544</v>
      </c>
      <c r="H347" s="17"/>
      <c r="I347" s="2"/>
    </row>
    <row r="348" spans="2:9" s="3" customFormat="1" ht="16.5">
      <c r="B348" s="126"/>
      <c r="C348" s="6"/>
      <c r="D348" s="17" t="s">
        <v>544</v>
      </c>
      <c r="E348" s="17" t="s">
        <v>544</v>
      </c>
      <c r="F348" s="17" t="s">
        <v>544</v>
      </c>
      <c r="G348" s="17" t="s">
        <v>544</v>
      </c>
      <c r="H348" s="17"/>
      <c r="I348" s="2"/>
    </row>
    <row r="349" spans="2:9" s="3" customFormat="1" ht="16.5">
      <c r="B349" s="126"/>
      <c r="C349" s="6"/>
      <c r="D349" s="17" t="s">
        <v>544</v>
      </c>
      <c r="E349" s="17" t="s">
        <v>544</v>
      </c>
      <c r="F349" s="17" t="s">
        <v>544</v>
      </c>
      <c r="G349" s="17" t="s">
        <v>544</v>
      </c>
      <c r="H349" s="17"/>
      <c r="I349" s="2"/>
    </row>
    <row r="350" spans="2:9" s="3" customFormat="1" ht="16.5">
      <c r="B350" s="126"/>
      <c r="C350" s="6"/>
      <c r="D350" s="17" t="s">
        <v>544</v>
      </c>
      <c r="E350" s="17" t="s">
        <v>544</v>
      </c>
      <c r="F350" s="17" t="s">
        <v>544</v>
      </c>
      <c r="G350" s="17" t="s">
        <v>544</v>
      </c>
      <c r="H350" s="17"/>
      <c r="I350" s="2"/>
    </row>
    <row r="351" spans="2:9" s="3" customFormat="1" ht="16.5">
      <c r="B351" s="126"/>
      <c r="C351" s="6"/>
      <c r="D351" s="17" t="s">
        <v>544</v>
      </c>
      <c r="E351" s="17" t="s">
        <v>544</v>
      </c>
      <c r="F351" s="17" t="s">
        <v>544</v>
      </c>
      <c r="G351" s="17" t="s">
        <v>544</v>
      </c>
      <c r="H351" s="17"/>
      <c r="I351" s="2"/>
    </row>
    <row r="352" spans="2:9" s="3" customFormat="1" ht="16.5">
      <c r="B352" s="126"/>
      <c r="C352" s="6"/>
      <c r="D352" s="17" t="s">
        <v>544</v>
      </c>
      <c r="E352" s="17" t="s">
        <v>544</v>
      </c>
      <c r="F352" s="17" t="s">
        <v>544</v>
      </c>
      <c r="G352" s="17" t="s">
        <v>544</v>
      </c>
      <c r="H352" s="17"/>
      <c r="I352" s="2"/>
    </row>
    <row r="353" spans="2:9" s="3" customFormat="1" ht="16.5">
      <c r="B353" s="126"/>
      <c r="C353" s="6"/>
      <c r="D353" s="17" t="s">
        <v>544</v>
      </c>
      <c r="E353" s="17" t="s">
        <v>544</v>
      </c>
      <c r="F353" s="17" t="s">
        <v>544</v>
      </c>
      <c r="G353" s="17" t="s">
        <v>544</v>
      </c>
      <c r="H353" s="17"/>
      <c r="I353" s="2"/>
    </row>
    <row r="354" spans="2:9" s="3" customFormat="1" ht="16.5">
      <c r="B354" s="126"/>
      <c r="C354" s="6"/>
      <c r="D354" s="17" t="s">
        <v>544</v>
      </c>
      <c r="E354" s="17" t="s">
        <v>544</v>
      </c>
      <c r="F354" s="17" t="s">
        <v>544</v>
      </c>
      <c r="G354" s="17" t="s">
        <v>544</v>
      </c>
      <c r="H354" s="17"/>
      <c r="I354" s="2"/>
    </row>
    <row r="355" spans="2:9" s="3" customFormat="1" ht="16.5">
      <c r="B355" s="126" t="s">
        <v>70</v>
      </c>
      <c r="C355" s="17" t="s">
        <v>544</v>
      </c>
      <c r="D355" s="17" t="s">
        <v>544</v>
      </c>
      <c r="E355" s="17" t="s">
        <v>544</v>
      </c>
      <c r="F355" s="17" t="s">
        <v>544</v>
      </c>
      <c r="G355" s="17" t="s">
        <v>544</v>
      </c>
      <c r="H355" s="17"/>
      <c r="I355" s="2"/>
    </row>
    <row r="356" spans="2:9" s="3" customFormat="1" ht="16.5">
      <c r="B356" s="126"/>
      <c r="C356" s="6"/>
      <c r="D356" s="17" t="s">
        <v>544</v>
      </c>
      <c r="E356" s="17" t="s">
        <v>544</v>
      </c>
      <c r="F356" s="17" t="s">
        <v>544</v>
      </c>
      <c r="G356" s="17" t="s">
        <v>544</v>
      </c>
      <c r="H356" s="17"/>
      <c r="I356" s="2"/>
    </row>
    <row r="357" spans="2:9" s="3" customFormat="1" ht="16.5">
      <c r="B357" s="126"/>
      <c r="C357" s="6"/>
      <c r="D357" s="17" t="s">
        <v>544</v>
      </c>
      <c r="E357" s="17" t="s">
        <v>544</v>
      </c>
      <c r="F357" s="17" t="s">
        <v>544</v>
      </c>
      <c r="G357" s="17" t="s">
        <v>544</v>
      </c>
      <c r="H357" s="17"/>
      <c r="I357" s="2"/>
    </row>
    <row r="358" spans="2:9" s="3" customFormat="1" ht="16.5">
      <c r="B358" s="126"/>
      <c r="C358" s="6"/>
      <c r="D358" s="17" t="s">
        <v>544</v>
      </c>
      <c r="E358" s="17" t="s">
        <v>544</v>
      </c>
      <c r="F358" s="17" t="s">
        <v>544</v>
      </c>
      <c r="G358" s="17" t="s">
        <v>544</v>
      </c>
      <c r="H358" s="17"/>
      <c r="I358" s="2"/>
    </row>
    <row r="359" spans="2:9" s="3" customFormat="1" ht="16.5">
      <c r="B359" s="126"/>
      <c r="C359" s="6"/>
      <c r="D359" s="17" t="s">
        <v>544</v>
      </c>
      <c r="E359" s="17" t="s">
        <v>544</v>
      </c>
      <c r="F359" s="17" t="s">
        <v>544</v>
      </c>
      <c r="G359" s="17" t="s">
        <v>544</v>
      </c>
      <c r="H359" s="17"/>
      <c r="I359" s="2"/>
    </row>
    <row r="360" spans="2:9" s="3" customFormat="1" ht="16.5">
      <c r="B360" s="126"/>
      <c r="C360" s="6"/>
      <c r="D360" s="17" t="s">
        <v>544</v>
      </c>
      <c r="E360" s="17" t="s">
        <v>544</v>
      </c>
      <c r="F360" s="17" t="s">
        <v>544</v>
      </c>
      <c r="G360" s="17" t="s">
        <v>544</v>
      </c>
      <c r="H360" s="17"/>
      <c r="I360" s="2"/>
    </row>
    <row r="361" spans="2:9" s="3" customFormat="1" ht="16.5">
      <c r="B361" s="126"/>
      <c r="C361" s="6"/>
      <c r="D361" s="17" t="s">
        <v>544</v>
      </c>
      <c r="E361" s="17" t="s">
        <v>544</v>
      </c>
      <c r="F361" s="17" t="s">
        <v>544</v>
      </c>
      <c r="G361" s="17" t="s">
        <v>544</v>
      </c>
      <c r="H361" s="17"/>
      <c r="I361" s="2"/>
    </row>
    <row r="362" spans="2:9" s="3" customFormat="1" ht="16.5">
      <c r="B362" s="126"/>
      <c r="C362" s="6"/>
      <c r="D362" s="17" t="s">
        <v>544</v>
      </c>
      <c r="E362" s="17" t="s">
        <v>544</v>
      </c>
      <c r="F362" s="17" t="s">
        <v>544</v>
      </c>
      <c r="G362" s="17" t="s">
        <v>544</v>
      </c>
      <c r="H362" s="17"/>
      <c r="I362" s="2"/>
    </row>
    <row r="363" spans="2:9" s="3" customFormat="1" ht="16.5">
      <c r="B363" s="126"/>
      <c r="C363" s="6"/>
      <c r="D363" s="17" t="s">
        <v>544</v>
      </c>
      <c r="E363" s="17" t="s">
        <v>544</v>
      </c>
      <c r="F363" s="17" t="s">
        <v>544</v>
      </c>
      <c r="G363" s="17" t="s">
        <v>544</v>
      </c>
      <c r="H363" s="17"/>
      <c r="I363" s="2"/>
    </row>
    <row r="364" spans="2:9" s="3" customFormat="1" ht="16.5">
      <c r="B364" s="126"/>
      <c r="C364" s="6"/>
      <c r="D364" s="17" t="s">
        <v>544</v>
      </c>
      <c r="E364" s="17" t="s">
        <v>544</v>
      </c>
      <c r="F364" s="17" t="s">
        <v>544</v>
      </c>
      <c r="G364" s="17" t="s">
        <v>544</v>
      </c>
      <c r="H364" s="17"/>
      <c r="I364" s="2"/>
    </row>
    <row r="365" spans="2:9" s="3" customFormat="1" ht="16.5">
      <c r="B365" s="126" t="s">
        <v>71</v>
      </c>
      <c r="C365" s="17" t="s">
        <v>544</v>
      </c>
      <c r="D365" s="17" t="s">
        <v>544</v>
      </c>
      <c r="E365" s="17" t="s">
        <v>544</v>
      </c>
      <c r="F365" s="17" t="s">
        <v>544</v>
      </c>
      <c r="G365" s="17" t="s">
        <v>544</v>
      </c>
      <c r="H365" s="17"/>
      <c r="I365" s="2"/>
    </row>
    <row r="366" spans="2:9" s="3" customFormat="1" ht="16.5">
      <c r="B366" s="126"/>
      <c r="C366" s="6"/>
      <c r="D366" s="17" t="s">
        <v>544</v>
      </c>
      <c r="E366" s="17" t="s">
        <v>544</v>
      </c>
      <c r="F366" s="17" t="s">
        <v>544</v>
      </c>
      <c r="G366" s="17" t="s">
        <v>544</v>
      </c>
      <c r="H366" s="17"/>
      <c r="I366" s="2"/>
    </row>
    <row r="367" spans="2:9" s="3" customFormat="1" ht="16.5">
      <c r="B367" s="126"/>
      <c r="C367" s="6"/>
      <c r="D367" s="17" t="s">
        <v>544</v>
      </c>
      <c r="E367" s="17" t="s">
        <v>544</v>
      </c>
      <c r="F367" s="17" t="s">
        <v>544</v>
      </c>
      <c r="G367" s="17" t="s">
        <v>544</v>
      </c>
      <c r="H367" s="17"/>
      <c r="I367" s="2"/>
    </row>
    <row r="368" spans="2:9" s="3" customFormat="1" ht="16.5">
      <c r="B368" s="126"/>
      <c r="C368" s="6"/>
      <c r="D368" s="17" t="s">
        <v>544</v>
      </c>
      <c r="E368" s="17" t="s">
        <v>544</v>
      </c>
      <c r="F368" s="17" t="s">
        <v>544</v>
      </c>
      <c r="G368" s="17" t="s">
        <v>544</v>
      </c>
      <c r="H368" s="17"/>
      <c r="I368" s="2"/>
    </row>
    <row r="369" spans="2:9" s="3" customFormat="1" ht="16.5">
      <c r="B369" s="126"/>
      <c r="C369" s="6"/>
      <c r="D369" s="17" t="s">
        <v>544</v>
      </c>
      <c r="E369" s="17" t="s">
        <v>544</v>
      </c>
      <c r="F369" s="17" t="s">
        <v>544</v>
      </c>
      <c r="G369" s="17" t="s">
        <v>544</v>
      </c>
      <c r="H369" s="17"/>
      <c r="I369" s="2"/>
    </row>
    <row r="370" spans="2:9" s="3" customFormat="1" ht="16.5">
      <c r="B370" s="126"/>
      <c r="C370" s="6"/>
      <c r="D370" s="17" t="s">
        <v>544</v>
      </c>
      <c r="E370" s="17" t="s">
        <v>544</v>
      </c>
      <c r="F370" s="17" t="s">
        <v>544</v>
      </c>
      <c r="G370" s="17" t="s">
        <v>544</v>
      </c>
      <c r="H370" s="17"/>
      <c r="I370" s="2"/>
    </row>
    <row r="371" spans="2:9" s="3" customFormat="1" ht="16.5">
      <c r="B371" s="126"/>
      <c r="C371" s="6"/>
      <c r="D371" s="17" t="s">
        <v>544</v>
      </c>
      <c r="E371" s="17" t="s">
        <v>544</v>
      </c>
      <c r="F371" s="17" t="s">
        <v>544</v>
      </c>
      <c r="G371" s="17" t="s">
        <v>544</v>
      </c>
      <c r="H371" s="17"/>
      <c r="I371" s="2"/>
    </row>
    <row r="372" spans="2:9" s="3" customFormat="1" ht="16.5">
      <c r="B372" s="126"/>
      <c r="C372" s="6"/>
      <c r="D372" s="17" t="s">
        <v>544</v>
      </c>
      <c r="E372" s="17" t="s">
        <v>544</v>
      </c>
      <c r="F372" s="17" t="s">
        <v>544</v>
      </c>
      <c r="G372" s="17" t="s">
        <v>544</v>
      </c>
      <c r="H372" s="17"/>
      <c r="I372" s="2"/>
    </row>
    <row r="373" spans="2:9" s="3" customFormat="1" ht="16.5">
      <c r="B373" s="126"/>
      <c r="C373" s="6"/>
      <c r="D373" s="17" t="s">
        <v>544</v>
      </c>
      <c r="E373" s="17" t="s">
        <v>544</v>
      </c>
      <c r="F373" s="17" t="s">
        <v>544</v>
      </c>
      <c r="G373" s="17" t="s">
        <v>544</v>
      </c>
      <c r="H373" s="17"/>
      <c r="I373" s="2"/>
    </row>
    <row r="374" spans="2:9" s="3" customFormat="1" ht="16.5">
      <c r="B374" s="126"/>
      <c r="C374" s="6"/>
      <c r="D374" s="17" t="s">
        <v>544</v>
      </c>
      <c r="E374" s="17" t="s">
        <v>544</v>
      </c>
      <c r="F374" s="17" t="s">
        <v>544</v>
      </c>
      <c r="G374" s="17" t="s">
        <v>544</v>
      </c>
      <c r="H374" s="17"/>
      <c r="I374" s="2"/>
    </row>
    <row r="375" spans="2:9" s="3" customFormat="1" ht="16.5">
      <c r="B375" s="126" t="s">
        <v>72</v>
      </c>
      <c r="C375" s="17" t="s">
        <v>544</v>
      </c>
      <c r="D375" s="17" t="s">
        <v>544</v>
      </c>
      <c r="E375" s="17" t="s">
        <v>544</v>
      </c>
      <c r="F375" s="17" t="s">
        <v>544</v>
      </c>
      <c r="G375" s="17" t="s">
        <v>544</v>
      </c>
      <c r="H375" s="17"/>
      <c r="I375" s="2"/>
    </row>
    <row r="376" spans="2:9" s="3" customFormat="1" ht="16.5">
      <c r="B376" s="126"/>
      <c r="C376" s="6"/>
      <c r="D376" s="17" t="s">
        <v>544</v>
      </c>
      <c r="E376" s="17" t="s">
        <v>544</v>
      </c>
      <c r="F376" s="17" t="s">
        <v>544</v>
      </c>
      <c r="G376" s="17" t="s">
        <v>544</v>
      </c>
      <c r="H376" s="17"/>
      <c r="I376" s="2"/>
    </row>
    <row r="377" spans="2:9" s="3" customFormat="1" ht="16.5">
      <c r="B377" s="126"/>
      <c r="C377" s="6"/>
      <c r="D377" s="17" t="s">
        <v>544</v>
      </c>
      <c r="E377" s="17" t="s">
        <v>544</v>
      </c>
      <c r="F377" s="17" t="s">
        <v>544</v>
      </c>
      <c r="G377" s="17" t="s">
        <v>544</v>
      </c>
      <c r="H377" s="17"/>
      <c r="I377" s="2"/>
    </row>
    <row r="378" spans="2:9" s="3" customFormat="1" ht="16.5">
      <c r="B378" s="126"/>
      <c r="C378" s="6"/>
      <c r="D378" s="17" t="s">
        <v>544</v>
      </c>
      <c r="E378" s="17" t="s">
        <v>544</v>
      </c>
      <c r="F378" s="17" t="s">
        <v>544</v>
      </c>
      <c r="G378" s="17" t="s">
        <v>544</v>
      </c>
      <c r="H378" s="17"/>
      <c r="I378" s="2"/>
    </row>
    <row r="379" spans="2:9" s="3" customFormat="1" ht="16.5">
      <c r="B379" s="126"/>
      <c r="C379" s="6"/>
      <c r="D379" s="17" t="s">
        <v>544</v>
      </c>
      <c r="E379" s="17" t="s">
        <v>544</v>
      </c>
      <c r="F379" s="17" t="s">
        <v>544</v>
      </c>
      <c r="G379" s="17" t="s">
        <v>544</v>
      </c>
      <c r="H379" s="17"/>
      <c r="I379" s="2"/>
    </row>
    <row r="380" spans="2:9" s="3" customFormat="1" ht="16.5">
      <c r="B380" s="126"/>
      <c r="C380" s="6"/>
      <c r="D380" s="17" t="s">
        <v>544</v>
      </c>
      <c r="E380" s="17" t="s">
        <v>544</v>
      </c>
      <c r="F380" s="17" t="s">
        <v>544</v>
      </c>
      <c r="G380" s="17" t="s">
        <v>544</v>
      </c>
      <c r="H380" s="17"/>
      <c r="I380" s="2"/>
    </row>
    <row r="381" spans="2:9" s="3" customFormat="1" ht="16.5">
      <c r="B381" s="126"/>
      <c r="C381" s="6"/>
      <c r="D381" s="17" t="s">
        <v>544</v>
      </c>
      <c r="E381" s="17" t="s">
        <v>544</v>
      </c>
      <c r="F381" s="17" t="s">
        <v>544</v>
      </c>
      <c r="G381" s="17" t="s">
        <v>544</v>
      </c>
      <c r="H381" s="17"/>
      <c r="I381" s="2"/>
    </row>
    <row r="382" spans="2:9" s="3" customFormat="1" ht="16.5">
      <c r="B382" s="126"/>
      <c r="C382" s="6"/>
      <c r="D382" s="17" t="s">
        <v>544</v>
      </c>
      <c r="E382" s="17" t="s">
        <v>544</v>
      </c>
      <c r="F382" s="17" t="s">
        <v>544</v>
      </c>
      <c r="G382" s="17" t="s">
        <v>544</v>
      </c>
      <c r="H382" s="17"/>
      <c r="I382" s="2"/>
    </row>
    <row r="383" spans="2:9" s="3" customFormat="1" ht="16.5">
      <c r="B383" s="126"/>
      <c r="C383" s="6"/>
      <c r="D383" s="17" t="s">
        <v>544</v>
      </c>
      <c r="E383" s="17" t="s">
        <v>544</v>
      </c>
      <c r="F383" s="17" t="s">
        <v>544</v>
      </c>
      <c r="G383" s="17" t="s">
        <v>544</v>
      </c>
      <c r="H383" s="17"/>
      <c r="I383" s="2"/>
    </row>
    <row r="384" spans="2:9" s="3" customFormat="1" ht="16.5">
      <c r="B384" s="126"/>
      <c r="C384" s="6"/>
      <c r="D384" s="17" t="s">
        <v>544</v>
      </c>
      <c r="E384" s="17" t="s">
        <v>544</v>
      </c>
      <c r="F384" s="17" t="s">
        <v>544</v>
      </c>
      <c r="G384" s="17" t="s">
        <v>544</v>
      </c>
      <c r="H384" s="17"/>
      <c r="I384" s="2"/>
    </row>
    <row r="385" spans="2:9" s="3" customFormat="1" ht="16.5">
      <c r="B385" s="126" t="s">
        <v>73</v>
      </c>
      <c r="C385" s="17" t="s">
        <v>544</v>
      </c>
      <c r="D385" s="17" t="s">
        <v>544</v>
      </c>
      <c r="E385" s="17" t="s">
        <v>544</v>
      </c>
      <c r="F385" s="17" t="s">
        <v>544</v>
      </c>
      <c r="G385" s="17" t="s">
        <v>544</v>
      </c>
      <c r="H385" s="17"/>
      <c r="I385" s="2"/>
    </row>
    <row r="386" spans="2:9" s="3" customFormat="1" ht="16.5">
      <c r="B386" s="126"/>
      <c r="C386" s="6"/>
      <c r="D386" s="17" t="s">
        <v>544</v>
      </c>
      <c r="E386" s="17" t="s">
        <v>544</v>
      </c>
      <c r="F386" s="17" t="s">
        <v>544</v>
      </c>
      <c r="G386" s="17" t="s">
        <v>544</v>
      </c>
      <c r="H386" s="17"/>
      <c r="I386" s="2"/>
    </row>
    <row r="387" spans="2:9" s="3" customFormat="1" ht="16.5">
      <c r="B387" s="126"/>
      <c r="C387" s="6"/>
      <c r="D387" s="17" t="s">
        <v>544</v>
      </c>
      <c r="E387" s="17" t="s">
        <v>544</v>
      </c>
      <c r="F387" s="17" t="s">
        <v>544</v>
      </c>
      <c r="G387" s="17" t="s">
        <v>544</v>
      </c>
      <c r="H387" s="17"/>
      <c r="I387" s="2"/>
    </row>
    <row r="388" spans="2:9" s="3" customFormat="1" ht="16.5">
      <c r="B388" s="126"/>
      <c r="C388" s="6"/>
      <c r="D388" s="17" t="s">
        <v>544</v>
      </c>
      <c r="E388" s="17" t="s">
        <v>544</v>
      </c>
      <c r="F388" s="17" t="s">
        <v>544</v>
      </c>
      <c r="G388" s="17" t="s">
        <v>544</v>
      </c>
      <c r="H388" s="17"/>
      <c r="I388" s="2"/>
    </row>
    <row r="389" spans="2:9" s="3" customFormat="1" ht="16.5">
      <c r="B389" s="126"/>
      <c r="C389" s="6"/>
      <c r="D389" s="17" t="s">
        <v>544</v>
      </c>
      <c r="E389" s="17" t="s">
        <v>544</v>
      </c>
      <c r="F389" s="17" t="s">
        <v>544</v>
      </c>
      <c r="G389" s="17" t="s">
        <v>544</v>
      </c>
      <c r="H389" s="17"/>
      <c r="I389" s="2"/>
    </row>
    <row r="390" spans="2:9" s="3" customFormat="1" ht="16.5">
      <c r="B390" s="126"/>
      <c r="C390" s="6"/>
      <c r="D390" s="17" t="s">
        <v>544</v>
      </c>
      <c r="E390" s="17" t="s">
        <v>544</v>
      </c>
      <c r="F390" s="17" t="s">
        <v>544</v>
      </c>
      <c r="G390" s="17" t="s">
        <v>544</v>
      </c>
      <c r="H390" s="17"/>
      <c r="I390" s="2"/>
    </row>
    <row r="391" spans="2:9" s="3" customFormat="1" ht="16.5">
      <c r="B391" s="126"/>
      <c r="C391" s="6"/>
      <c r="D391" s="17" t="s">
        <v>544</v>
      </c>
      <c r="E391" s="17" t="s">
        <v>544</v>
      </c>
      <c r="F391" s="17" t="s">
        <v>544</v>
      </c>
      <c r="G391" s="17" t="s">
        <v>544</v>
      </c>
      <c r="H391" s="17"/>
      <c r="I391" s="2"/>
    </row>
    <row r="392" spans="2:9" s="3" customFormat="1" ht="16.5">
      <c r="B392" s="126"/>
      <c r="C392" s="6"/>
      <c r="D392" s="17" t="s">
        <v>544</v>
      </c>
      <c r="E392" s="17" t="s">
        <v>544</v>
      </c>
      <c r="F392" s="17" t="s">
        <v>544</v>
      </c>
      <c r="G392" s="17" t="s">
        <v>544</v>
      </c>
      <c r="H392" s="17"/>
      <c r="I392" s="2"/>
    </row>
    <row r="393" spans="2:9" s="3" customFormat="1" ht="16.5">
      <c r="B393" s="126"/>
      <c r="C393" s="6"/>
      <c r="D393" s="17" t="s">
        <v>544</v>
      </c>
      <c r="E393" s="17" t="s">
        <v>544</v>
      </c>
      <c r="F393" s="17" t="s">
        <v>544</v>
      </c>
      <c r="G393" s="17" t="s">
        <v>544</v>
      </c>
      <c r="H393" s="17"/>
      <c r="I393" s="2"/>
    </row>
    <row r="394" spans="2:9" s="3" customFormat="1" ht="16.5">
      <c r="B394" s="126"/>
      <c r="C394" s="6"/>
      <c r="D394" s="17" t="s">
        <v>544</v>
      </c>
      <c r="E394" s="17" t="s">
        <v>544</v>
      </c>
      <c r="F394" s="17" t="s">
        <v>544</v>
      </c>
      <c r="G394" s="17" t="s">
        <v>544</v>
      </c>
      <c r="H394" s="17"/>
      <c r="I394" s="2"/>
    </row>
    <row r="395" spans="2:9" s="3" customFormat="1" ht="16.5">
      <c r="B395" s="126" t="s">
        <v>74</v>
      </c>
      <c r="C395" s="17" t="s">
        <v>544</v>
      </c>
      <c r="D395" s="17" t="s">
        <v>544</v>
      </c>
      <c r="E395" s="17" t="s">
        <v>544</v>
      </c>
      <c r="F395" s="17" t="s">
        <v>544</v>
      </c>
      <c r="G395" s="17" t="s">
        <v>544</v>
      </c>
      <c r="H395" s="17"/>
      <c r="I395" s="2"/>
    </row>
    <row r="396" spans="2:9" s="3" customFormat="1" ht="16.5">
      <c r="B396" s="126"/>
      <c r="C396" s="6"/>
      <c r="D396" s="17" t="s">
        <v>544</v>
      </c>
      <c r="E396" s="17" t="s">
        <v>544</v>
      </c>
      <c r="F396" s="17" t="s">
        <v>544</v>
      </c>
      <c r="G396" s="17" t="s">
        <v>544</v>
      </c>
      <c r="H396" s="17"/>
      <c r="I396" s="2"/>
    </row>
    <row r="397" spans="2:9" s="3" customFormat="1" ht="16.5">
      <c r="B397" s="126"/>
      <c r="C397" s="6"/>
      <c r="D397" s="17" t="s">
        <v>544</v>
      </c>
      <c r="E397" s="17" t="s">
        <v>544</v>
      </c>
      <c r="F397" s="17" t="s">
        <v>544</v>
      </c>
      <c r="G397" s="17" t="s">
        <v>544</v>
      </c>
      <c r="H397" s="17"/>
      <c r="I397" s="2"/>
    </row>
    <row r="398" spans="2:9" s="3" customFormat="1" ht="16.5">
      <c r="B398" s="126"/>
      <c r="C398" s="6"/>
      <c r="D398" s="17" t="s">
        <v>544</v>
      </c>
      <c r="E398" s="17" t="s">
        <v>544</v>
      </c>
      <c r="F398" s="17" t="s">
        <v>544</v>
      </c>
      <c r="G398" s="17" t="s">
        <v>544</v>
      </c>
      <c r="H398" s="17"/>
      <c r="I398" s="2"/>
    </row>
    <row r="399" spans="2:9" s="3" customFormat="1" ht="16.5">
      <c r="B399" s="126"/>
      <c r="C399" s="6"/>
      <c r="D399" s="17" t="s">
        <v>544</v>
      </c>
      <c r="E399" s="17" t="s">
        <v>544</v>
      </c>
      <c r="F399" s="17" t="s">
        <v>544</v>
      </c>
      <c r="G399" s="17" t="s">
        <v>544</v>
      </c>
      <c r="H399" s="17"/>
      <c r="I399" s="2"/>
    </row>
    <row r="400" spans="2:9" s="3" customFormat="1" ht="16.5">
      <c r="B400" s="126"/>
      <c r="C400" s="6"/>
      <c r="D400" s="17" t="s">
        <v>544</v>
      </c>
      <c r="E400" s="17" t="s">
        <v>544</v>
      </c>
      <c r="F400" s="17" t="s">
        <v>544</v>
      </c>
      <c r="G400" s="17" t="s">
        <v>544</v>
      </c>
      <c r="H400" s="17"/>
      <c r="I400" s="2"/>
    </row>
    <row r="401" spans="2:9" s="3" customFormat="1" ht="16.5">
      <c r="B401" s="126"/>
      <c r="C401" s="6"/>
      <c r="D401" s="17" t="s">
        <v>544</v>
      </c>
      <c r="E401" s="17" t="s">
        <v>544</v>
      </c>
      <c r="F401" s="17" t="s">
        <v>544</v>
      </c>
      <c r="G401" s="17" t="s">
        <v>544</v>
      </c>
      <c r="H401" s="17"/>
      <c r="I401" s="2"/>
    </row>
    <row r="402" spans="2:9" s="3" customFormat="1" ht="16.5">
      <c r="B402" s="126"/>
      <c r="C402" s="6"/>
      <c r="D402" s="17" t="s">
        <v>544</v>
      </c>
      <c r="E402" s="17" t="s">
        <v>544</v>
      </c>
      <c r="F402" s="17" t="s">
        <v>544</v>
      </c>
      <c r="G402" s="17" t="s">
        <v>544</v>
      </c>
      <c r="H402" s="17"/>
      <c r="I402" s="2"/>
    </row>
    <row r="403" spans="2:9" s="3" customFormat="1" ht="16.5">
      <c r="B403" s="126"/>
      <c r="C403" s="6"/>
      <c r="D403" s="17" t="s">
        <v>544</v>
      </c>
      <c r="E403" s="17" t="s">
        <v>544</v>
      </c>
      <c r="F403" s="17" t="s">
        <v>544</v>
      </c>
      <c r="G403" s="17" t="s">
        <v>544</v>
      </c>
      <c r="H403" s="17"/>
      <c r="I403" s="2"/>
    </row>
    <row r="404" spans="2:9" s="3" customFormat="1" ht="16.5">
      <c r="B404" s="126"/>
      <c r="C404" s="6"/>
      <c r="D404" s="17" t="s">
        <v>544</v>
      </c>
      <c r="E404" s="17" t="s">
        <v>544</v>
      </c>
      <c r="F404" s="17" t="s">
        <v>544</v>
      </c>
      <c r="G404" s="17" t="s">
        <v>544</v>
      </c>
      <c r="H404" s="17"/>
      <c r="I404" s="2"/>
    </row>
    <row r="405" spans="2:9" s="3" customFormat="1" ht="16.5">
      <c r="B405" s="126" t="s">
        <v>75</v>
      </c>
      <c r="C405" s="17" t="s">
        <v>544</v>
      </c>
      <c r="D405" s="17" t="s">
        <v>544</v>
      </c>
      <c r="E405" s="17" t="s">
        <v>544</v>
      </c>
      <c r="F405" s="17" t="s">
        <v>544</v>
      </c>
      <c r="G405" s="17" t="s">
        <v>544</v>
      </c>
      <c r="H405" s="17"/>
      <c r="I405" s="2"/>
    </row>
    <row r="406" spans="2:9" s="3" customFormat="1" ht="16.5">
      <c r="B406" s="126"/>
      <c r="C406" s="6"/>
      <c r="D406" s="17" t="s">
        <v>544</v>
      </c>
      <c r="E406" s="17" t="s">
        <v>544</v>
      </c>
      <c r="F406" s="17" t="s">
        <v>544</v>
      </c>
      <c r="G406" s="17" t="s">
        <v>544</v>
      </c>
      <c r="H406" s="17"/>
      <c r="I406" s="2"/>
    </row>
    <row r="407" spans="2:9" s="3" customFormat="1" ht="16.5">
      <c r="B407" s="126"/>
      <c r="C407" s="6"/>
      <c r="D407" s="17" t="s">
        <v>544</v>
      </c>
      <c r="E407" s="17" t="s">
        <v>544</v>
      </c>
      <c r="F407" s="17" t="s">
        <v>544</v>
      </c>
      <c r="G407" s="17" t="s">
        <v>544</v>
      </c>
      <c r="H407" s="17"/>
      <c r="I407" s="2"/>
    </row>
    <row r="408" spans="2:9" s="3" customFormat="1" ht="16.5">
      <c r="B408" s="126"/>
      <c r="C408" s="6"/>
      <c r="D408" s="17" t="s">
        <v>544</v>
      </c>
      <c r="E408" s="17" t="s">
        <v>544</v>
      </c>
      <c r="F408" s="17" t="s">
        <v>544</v>
      </c>
      <c r="G408" s="17" t="s">
        <v>544</v>
      </c>
      <c r="H408" s="17"/>
      <c r="I408" s="2"/>
    </row>
    <row r="409" spans="2:9" s="3" customFormat="1" ht="16.5">
      <c r="B409" s="126"/>
      <c r="C409" s="6"/>
      <c r="D409" s="17" t="s">
        <v>544</v>
      </c>
      <c r="E409" s="17" t="s">
        <v>544</v>
      </c>
      <c r="F409" s="17" t="s">
        <v>544</v>
      </c>
      <c r="G409" s="17" t="s">
        <v>544</v>
      </c>
      <c r="H409" s="17"/>
      <c r="I409" s="2"/>
    </row>
    <row r="410" spans="2:9" s="3" customFormat="1" ht="16.5">
      <c r="B410" s="126"/>
      <c r="C410" s="6"/>
      <c r="D410" s="17" t="s">
        <v>544</v>
      </c>
      <c r="E410" s="17" t="s">
        <v>544</v>
      </c>
      <c r="F410" s="17" t="s">
        <v>544</v>
      </c>
      <c r="G410" s="17" t="s">
        <v>544</v>
      </c>
      <c r="H410" s="17"/>
      <c r="I410" s="2"/>
    </row>
    <row r="411" spans="2:9" s="3" customFormat="1" ht="16.5">
      <c r="B411" s="126"/>
      <c r="C411" s="6"/>
      <c r="D411" s="17" t="s">
        <v>544</v>
      </c>
      <c r="E411" s="17" t="s">
        <v>544</v>
      </c>
      <c r="F411" s="17" t="s">
        <v>544</v>
      </c>
      <c r="G411" s="17" t="s">
        <v>544</v>
      </c>
      <c r="H411" s="17"/>
      <c r="I411" s="2"/>
    </row>
    <row r="412" spans="2:9" s="3" customFormat="1" ht="16.5">
      <c r="B412" s="126"/>
      <c r="C412" s="6"/>
      <c r="D412" s="17" t="s">
        <v>544</v>
      </c>
      <c r="E412" s="17" t="s">
        <v>544</v>
      </c>
      <c r="F412" s="17" t="s">
        <v>544</v>
      </c>
      <c r="G412" s="17" t="s">
        <v>544</v>
      </c>
      <c r="H412" s="17"/>
      <c r="I412" s="2"/>
    </row>
    <row r="413" spans="2:9" s="3" customFormat="1" ht="16.5">
      <c r="B413" s="126"/>
      <c r="C413" s="6"/>
      <c r="D413" s="17" t="s">
        <v>544</v>
      </c>
      <c r="E413" s="17" t="s">
        <v>544</v>
      </c>
      <c r="F413" s="17" t="s">
        <v>544</v>
      </c>
      <c r="G413" s="17" t="s">
        <v>544</v>
      </c>
      <c r="H413" s="17"/>
      <c r="I413" s="2"/>
    </row>
    <row r="414" spans="2:9" s="3" customFormat="1" ht="16.5">
      <c r="B414" s="126"/>
      <c r="C414" s="6"/>
      <c r="D414" s="17" t="s">
        <v>544</v>
      </c>
      <c r="E414" s="17" t="s">
        <v>544</v>
      </c>
      <c r="F414" s="17" t="s">
        <v>544</v>
      </c>
      <c r="G414" s="17" t="s">
        <v>544</v>
      </c>
      <c r="H414" s="17"/>
      <c r="I414" s="2"/>
    </row>
    <row r="415" spans="2:9" s="3" customFormat="1" ht="16.5">
      <c r="B415" s="126" t="s">
        <v>76</v>
      </c>
      <c r="C415" s="17" t="s">
        <v>544</v>
      </c>
      <c r="D415" s="17" t="s">
        <v>544</v>
      </c>
      <c r="E415" s="17" t="s">
        <v>544</v>
      </c>
      <c r="F415" s="17" t="s">
        <v>544</v>
      </c>
      <c r="G415" s="17" t="s">
        <v>544</v>
      </c>
      <c r="H415" s="17"/>
      <c r="I415" s="2"/>
    </row>
    <row r="416" spans="2:9" s="3" customFormat="1" ht="16.5">
      <c r="B416" s="126"/>
      <c r="C416" s="6"/>
      <c r="D416" s="17" t="s">
        <v>544</v>
      </c>
      <c r="E416" s="17" t="s">
        <v>544</v>
      </c>
      <c r="F416" s="17" t="s">
        <v>544</v>
      </c>
      <c r="G416" s="17" t="s">
        <v>544</v>
      </c>
      <c r="H416" s="17"/>
      <c r="I416" s="2"/>
    </row>
    <row r="417" spans="2:9" s="3" customFormat="1" ht="16.5">
      <c r="B417" s="126"/>
      <c r="C417" s="6"/>
      <c r="D417" s="17" t="s">
        <v>544</v>
      </c>
      <c r="E417" s="17" t="s">
        <v>544</v>
      </c>
      <c r="F417" s="17" t="s">
        <v>544</v>
      </c>
      <c r="G417" s="17" t="s">
        <v>544</v>
      </c>
      <c r="H417" s="17"/>
      <c r="I417" s="2"/>
    </row>
    <row r="418" spans="2:9" s="3" customFormat="1" ht="16.5">
      <c r="B418" s="126"/>
      <c r="C418" s="6"/>
      <c r="D418" s="17" t="s">
        <v>544</v>
      </c>
      <c r="E418" s="17" t="s">
        <v>544</v>
      </c>
      <c r="F418" s="17" t="s">
        <v>544</v>
      </c>
      <c r="G418" s="17" t="s">
        <v>544</v>
      </c>
      <c r="H418" s="17"/>
      <c r="I418" s="2"/>
    </row>
    <row r="419" spans="2:9" s="3" customFormat="1" ht="16.5">
      <c r="B419" s="126"/>
      <c r="C419" s="6"/>
      <c r="D419" s="17" t="s">
        <v>544</v>
      </c>
      <c r="E419" s="17" t="s">
        <v>544</v>
      </c>
      <c r="F419" s="17" t="s">
        <v>544</v>
      </c>
      <c r="G419" s="17" t="s">
        <v>544</v>
      </c>
      <c r="H419" s="17"/>
      <c r="I419" s="2"/>
    </row>
    <row r="420" spans="2:9" s="3" customFormat="1" ht="16.5">
      <c r="B420" s="126"/>
      <c r="C420" s="6"/>
      <c r="D420" s="17" t="s">
        <v>544</v>
      </c>
      <c r="E420" s="17" t="s">
        <v>544</v>
      </c>
      <c r="F420" s="17" t="s">
        <v>544</v>
      </c>
      <c r="G420" s="17" t="s">
        <v>544</v>
      </c>
      <c r="H420" s="17"/>
      <c r="I420" s="2"/>
    </row>
    <row r="421" spans="2:9" s="3" customFormat="1" ht="16.5">
      <c r="B421" s="126"/>
      <c r="C421" s="6"/>
      <c r="D421" s="17" t="s">
        <v>544</v>
      </c>
      <c r="E421" s="17" t="s">
        <v>544</v>
      </c>
      <c r="F421" s="17" t="s">
        <v>544</v>
      </c>
      <c r="G421" s="17" t="s">
        <v>544</v>
      </c>
      <c r="H421" s="17"/>
      <c r="I421" s="2"/>
    </row>
    <row r="422" spans="2:9" s="3" customFormat="1" ht="16.5">
      <c r="B422" s="126"/>
      <c r="C422" s="6"/>
      <c r="D422" s="17" t="s">
        <v>544</v>
      </c>
      <c r="E422" s="17" t="s">
        <v>544</v>
      </c>
      <c r="F422" s="17" t="s">
        <v>544</v>
      </c>
      <c r="G422" s="17" t="s">
        <v>544</v>
      </c>
      <c r="H422" s="17"/>
      <c r="I422" s="2"/>
    </row>
    <row r="423" spans="2:9" s="3" customFormat="1" ht="16.5">
      <c r="B423" s="126"/>
      <c r="C423" s="6"/>
      <c r="D423" s="17" t="s">
        <v>544</v>
      </c>
      <c r="E423" s="17" t="s">
        <v>544</v>
      </c>
      <c r="F423" s="17" t="s">
        <v>544</v>
      </c>
      <c r="G423" s="17" t="s">
        <v>544</v>
      </c>
      <c r="H423" s="17"/>
      <c r="I423" s="2"/>
    </row>
    <row r="424" spans="2:9" s="3" customFormat="1" ht="16.5">
      <c r="B424" s="126"/>
      <c r="C424" s="6"/>
      <c r="D424" s="17" t="s">
        <v>544</v>
      </c>
      <c r="E424" s="17" t="s">
        <v>544</v>
      </c>
      <c r="F424" s="17" t="s">
        <v>544</v>
      </c>
      <c r="G424" s="17" t="s">
        <v>544</v>
      </c>
      <c r="H424" s="17"/>
      <c r="I424" s="2"/>
    </row>
    <row r="425" spans="2:9" s="3" customFormat="1" ht="16.5">
      <c r="B425" s="126" t="s">
        <v>77</v>
      </c>
      <c r="C425" s="17" t="s">
        <v>544</v>
      </c>
      <c r="D425" s="17" t="s">
        <v>544</v>
      </c>
      <c r="E425" s="17" t="s">
        <v>544</v>
      </c>
      <c r="F425" s="17" t="s">
        <v>544</v>
      </c>
      <c r="G425" s="17" t="s">
        <v>544</v>
      </c>
      <c r="H425" s="17"/>
      <c r="I425" s="2"/>
    </row>
    <row r="426" spans="2:9" s="3" customFormat="1" ht="16.5">
      <c r="B426" s="6"/>
      <c r="C426" s="6"/>
      <c r="D426" s="17" t="s">
        <v>544</v>
      </c>
      <c r="E426" s="17" t="s">
        <v>544</v>
      </c>
      <c r="F426" s="17" t="s">
        <v>544</v>
      </c>
      <c r="G426" s="17" t="s">
        <v>544</v>
      </c>
      <c r="H426" s="17"/>
      <c r="I426" s="2"/>
    </row>
    <row r="427" spans="2:9" s="3" customFormat="1" ht="16.5">
      <c r="B427" s="6"/>
      <c r="C427" s="6"/>
      <c r="D427" s="17" t="s">
        <v>544</v>
      </c>
      <c r="E427" s="17" t="s">
        <v>544</v>
      </c>
      <c r="F427" s="17" t="s">
        <v>544</v>
      </c>
      <c r="G427" s="17" t="s">
        <v>544</v>
      </c>
      <c r="H427" s="17"/>
      <c r="I427" s="2"/>
    </row>
    <row r="428" spans="2:9" s="3" customFormat="1" ht="16.5">
      <c r="B428" s="6"/>
      <c r="C428" s="6"/>
      <c r="D428" s="17" t="s">
        <v>544</v>
      </c>
      <c r="E428" s="17" t="s">
        <v>544</v>
      </c>
      <c r="F428" s="17" t="s">
        <v>544</v>
      </c>
      <c r="G428" s="17" t="s">
        <v>544</v>
      </c>
      <c r="H428" s="17"/>
      <c r="I428" s="2"/>
    </row>
    <row r="429" spans="2:9" s="3" customFormat="1" ht="16.5">
      <c r="B429" s="6"/>
      <c r="C429" s="6"/>
      <c r="D429" s="17" t="s">
        <v>544</v>
      </c>
      <c r="E429" s="17" t="s">
        <v>544</v>
      </c>
      <c r="F429" s="17" t="s">
        <v>544</v>
      </c>
      <c r="G429" s="17" t="s">
        <v>544</v>
      </c>
      <c r="H429" s="17"/>
      <c r="I429" s="2"/>
    </row>
    <row r="430" spans="2:9" s="3" customFormat="1" ht="16.5">
      <c r="B430" s="6"/>
      <c r="C430" s="6"/>
      <c r="D430" s="17" t="s">
        <v>544</v>
      </c>
      <c r="E430" s="17" t="s">
        <v>544</v>
      </c>
      <c r="F430" s="17" t="s">
        <v>544</v>
      </c>
      <c r="G430" s="17" t="s">
        <v>544</v>
      </c>
      <c r="H430" s="17"/>
      <c r="I430" s="2"/>
    </row>
    <row r="431" spans="2:9" s="3" customFormat="1" ht="16.5">
      <c r="B431" s="6"/>
      <c r="C431" s="6"/>
      <c r="D431" s="17" t="s">
        <v>544</v>
      </c>
      <c r="E431" s="17" t="s">
        <v>544</v>
      </c>
      <c r="F431" s="17" t="s">
        <v>544</v>
      </c>
      <c r="G431" s="17" t="s">
        <v>544</v>
      </c>
      <c r="H431" s="17"/>
      <c r="I431" s="2"/>
    </row>
    <row r="432" spans="2:9" s="3" customFormat="1" ht="16.5">
      <c r="B432" s="6"/>
      <c r="C432" s="6"/>
      <c r="D432" s="17" t="s">
        <v>544</v>
      </c>
      <c r="E432" s="17" t="s">
        <v>544</v>
      </c>
      <c r="F432" s="17" t="s">
        <v>544</v>
      </c>
      <c r="G432" s="17" t="s">
        <v>544</v>
      </c>
      <c r="H432" s="17"/>
      <c r="I432" s="2"/>
    </row>
    <row r="433" spans="2:9" s="3" customFormat="1" ht="16.5">
      <c r="B433" s="6"/>
      <c r="C433" s="6"/>
      <c r="D433" s="17" t="s">
        <v>544</v>
      </c>
      <c r="E433" s="17" t="s">
        <v>544</v>
      </c>
      <c r="F433" s="17" t="s">
        <v>544</v>
      </c>
      <c r="G433" s="17" t="s">
        <v>544</v>
      </c>
      <c r="H433" s="17"/>
      <c r="I433" s="2"/>
    </row>
    <row r="434" spans="2:9" s="3" customFormat="1" ht="16.5">
      <c r="B434" s="6"/>
      <c r="C434" s="6"/>
      <c r="D434" s="17" t="s">
        <v>544</v>
      </c>
      <c r="E434" s="17" t="s">
        <v>544</v>
      </c>
      <c r="F434" s="17" t="s">
        <v>544</v>
      </c>
      <c r="G434" s="17" t="s">
        <v>544</v>
      </c>
      <c r="H434" s="17"/>
      <c r="I434" s="2"/>
    </row>
    <row r="435" spans="2:9" s="3" customFormat="1" ht="16.5">
      <c r="B435" s="2"/>
      <c r="C435" s="2"/>
      <c r="D435" s="2"/>
      <c r="E435" s="2"/>
      <c r="F435" s="2"/>
      <c r="G435" s="2"/>
      <c r="H435" s="2"/>
      <c r="I435" s="2"/>
    </row>
    <row r="436" spans="2:9" s="3" customFormat="1" ht="16.5">
      <c r="B436" s="2"/>
      <c r="C436" s="2"/>
      <c r="D436" s="2" t="s">
        <v>585</v>
      </c>
      <c r="E436" s="2"/>
      <c r="F436" s="2"/>
      <c r="G436" s="2"/>
      <c r="H436" s="2"/>
      <c r="I436" s="2"/>
    </row>
    <row r="437" spans="2:9" s="3" customFormat="1" ht="16.5">
      <c r="B437" s="2"/>
      <c r="C437" s="2"/>
      <c r="D437" s="2"/>
      <c r="E437" s="2"/>
      <c r="F437" s="2"/>
      <c r="G437" s="2"/>
      <c r="H437" s="2"/>
      <c r="I437" s="2"/>
    </row>
    <row r="438" spans="2:9" s="3" customFormat="1" ht="16.5">
      <c r="B438" s="2"/>
      <c r="C438" s="2"/>
      <c r="D438" s="2"/>
      <c r="E438" s="2"/>
      <c r="F438" s="2"/>
      <c r="G438" s="2"/>
      <c r="H438" s="2"/>
      <c r="I438" s="2"/>
    </row>
  </sheetData>
  <sheetProtection password="CA59" sheet="1" objects="1" scenarios="1"/>
  <mergeCells count="2">
    <mergeCell ref="B10:E10"/>
    <mergeCell ref="B11:E11"/>
  </mergeCells>
  <printOptions horizontalCentered="1"/>
  <pageMargins left="0.15748031496062992" right="0.15748031496062992" top="0.66" bottom="0.72" header="0.5118110236220472" footer="0.5118110236220472"/>
  <pageSetup horizontalDpi="600" verticalDpi="600" orientation="landscape" scale="70" r:id="rId2"/>
  <headerFooter alignWithMargins="0">
    <oddFooter>&amp;RPage &amp;Pof&amp;N</oddFooter>
  </headerFooter>
  <drawing r:id="rId1"/>
</worksheet>
</file>

<file path=xl/worksheets/sheet15.xml><?xml version="1.0" encoding="utf-8"?>
<worksheet xmlns="http://schemas.openxmlformats.org/spreadsheetml/2006/main" xmlns:r="http://schemas.openxmlformats.org/officeDocument/2006/relationships">
  <sheetPr codeName="F_Prog"/>
  <dimension ref="B2:P34"/>
  <sheetViews>
    <sheetView showGridLines="0" zoomScalePageLayoutView="0" workbookViewId="0" topLeftCell="A1">
      <selection activeCell="A1" sqref="A1"/>
    </sheetView>
  </sheetViews>
  <sheetFormatPr defaultColWidth="9.140625" defaultRowHeight="15"/>
  <cols>
    <col min="1" max="1" width="2.7109375" style="29" customWidth="1"/>
    <col min="2" max="2" width="3.421875" style="29" customWidth="1"/>
    <col min="3" max="3" width="33.00390625" style="29" customWidth="1"/>
    <col min="4" max="5" width="12.7109375" style="29" customWidth="1"/>
    <col min="6" max="6" width="18.00390625" style="29" customWidth="1"/>
    <col min="7" max="7" width="100.7109375" style="29" customWidth="1"/>
    <col min="8" max="8" width="3.28125" style="29" customWidth="1"/>
    <col min="9" max="9" width="9.140625" style="29" customWidth="1"/>
    <col min="10" max="14" width="0" style="29" hidden="1" customWidth="1"/>
    <col min="15" max="15" width="9.140625" style="29" hidden="1" customWidth="1"/>
    <col min="16" max="16" width="13.140625" style="29" hidden="1" customWidth="1"/>
    <col min="17" max="17" width="0" style="29" hidden="1" customWidth="1"/>
    <col min="18" max="16384" width="9.140625" style="29" customWidth="1"/>
  </cols>
  <sheetData>
    <row r="1" ht="15"/>
    <row r="2" spans="7:8" ht="15">
      <c r="G2" s="30"/>
      <c r="H2" s="30"/>
    </row>
    <row r="3" spans="7:8" ht="15">
      <c r="G3" s="30"/>
      <c r="H3" s="30"/>
    </row>
    <row r="4" spans="7:8" ht="15">
      <c r="G4" s="30"/>
      <c r="H4" s="30"/>
    </row>
    <row r="5" spans="7:8" ht="15">
      <c r="G5" s="30"/>
      <c r="H5" s="30"/>
    </row>
    <row r="6" spans="2:8" ht="15">
      <c r="B6" s="30"/>
      <c r="C6" s="30"/>
      <c r="D6" s="30"/>
      <c r="E6" s="30"/>
      <c r="F6" s="30"/>
      <c r="G6" s="30"/>
      <c r="H6" s="30"/>
    </row>
    <row r="7" spans="2:14" ht="16.5">
      <c r="B7" s="31" t="str">
        <f>"Selected Project:  "&amp;BasicData!$E$12</f>
        <v>Selected Project:  Piloting Natural Resource Valuation within Environmental Impact Assessments</v>
      </c>
      <c r="C7" s="30"/>
      <c r="D7" s="30"/>
      <c r="E7" s="30"/>
      <c r="F7" s="30"/>
      <c r="G7" s="30"/>
      <c r="H7" s="30"/>
      <c r="N7" s="32" t="s">
        <v>36</v>
      </c>
    </row>
    <row r="8" spans="2:14" ht="16.5" hidden="1">
      <c r="B8" s="30"/>
      <c r="C8" s="30"/>
      <c r="D8" s="30"/>
      <c r="E8" s="30"/>
      <c r="F8" s="30"/>
      <c r="G8" s="30"/>
      <c r="H8" s="30"/>
      <c r="N8" s="32" t="e">
        <f>AVERAGE(N10:N13)</f>
        <v>#DIV/0!</v>
      </c>
    </row>
    <row r="9" spans="2:8" ht="15" hidden="1">
      <c r="B9" s="30"/>
      <c r="C9" s="30"/>
      <c r="D9" s="30"/>
      <c r="E9" s="30"/>
      <c r="F9" s="30"/>
      <c r="G9" s="30"/>
      <c r="H9" s="30"/>
    </row>
    <row r="10" spans="2:15" s="32" customFormat="1" ht="20.25">
      <c r="B10" s="230" t="s">
        <v>321</v>
      </c>
      <c r="C10" s="230"/>
      <c r="D10" s="230"/>
      <c r="E10" s="230"/>
      <c r="F10" s="230"/>
      <c r="G10" s="230"/>
      <c r="H10" s="230"/>
      <c r="N10" s="105" t="e">
        <f>AVERAGE(N14:N18)</f>
        <v>#DIV/0!</v>
      </c>
      <c r="O10" s="32" t="e">
        <f>ROUNDUP(N10,0)</f>
        <v>#DIV/0!</v>
      </c>
    </row>
    <row r="11" spans="2:14" s="32" customFormat="1" ht="33" customHeight="1">
      <c r="B11" s="31"/>
      <c r="C11" s="235" t="s">
        <v>749</v>
      </c>
      <c r="D11" s="235"/>
      <c r="E11" s="235"/>
      <c r="F11" s="235"/>
      <c r="G11" s="235"/>
      <c r="H11" s="31"/>
      <c r="N11" s="32" t="s">
        <v>36</v>
      </c>
    </row>
    <row r="12" spans="2:15" s="32" customFormat="1" ht="16.5">
      <c r="B12" s="31"/>
      <c r="C12" s="31"/>
      <c r="D12" s="31"/>
      <c r="E12" s="31"/>
      <c r="F12" s="31"/>
      <c r="G12" s="31"/>
      <c r="H12" s="31"/>
      <c r="N12" s="32" t="e">
        <f>AVERAGE(N14:N17)</f>
        <v>#DIV/0!</v>
      </c>
      <c r="O12" s="32" t="e">
        <f>ROUNDUP(N12,0)</f>
        <v>#DIV/0!</v>
      </c>
    </row>
    <row r="13" spans="2:14" s="32" customFormat="1" ht="82.5">
      <c r="B13" s="31"/>
      <c r="C13" s="31"/>
      <c r="D13" s="127" t="s">
        <v>270</v>
      </c>
      <c r="E13" s="127" t="s">
        <v>269</v>
      </c>
      <c r="F13" s="124" t="s">
        <v>268</v>
      </c>
      <c r="G13" s="124" t="s">
        <v>39</v>
      </c>
      <c r="H13" s="31"/>
      <c r="J13" s="32" t="s">
        <v>33</v>
      </c>
      <c r="K13" s="32" t="s">
        <v>34</v>
      </c>
      <c r="L13" s="32" t="s">
        <v>33</v>
      </c>
      <c r="N13" s="32" t="s">
        <v>35</v>
      </c>
    </row>
    <row r="14" spans="2:14" s="32" customFormat="1" ht="99.75" customHeight="1">
      <c r="B14" s="31"/>
      <c r="C14" s="123" t="s">
        <v>446</v>
      </c>
      <c r="D14" s="17"/>
      <c r="E14" s="17"/>
      <c r="F14" s="19"/>
      <c r="G14" s="17"/>
      <c r="H14" s="31"/>
      <c r="J14" s="32" t="s">
        <v>586</v>
      </c>
      <c r="K14" s="32">
        <v>1</v>
      </c>
      <c r="L14" s="32" t="s">
        <v>586</v>
      </c>
      <c r="N14" s="32">
        <f>IF(ISERROR(VLOOKUP(F14,$J$14:$K$19,2,FALSE)),"",VLOOKUP(F14,$J$14:$K$19,2,FALSE))</f>
      </c>
    </row>
    <row r="15" spans="2:14" s="32" customFormat="1" ht="99.75" customHeight="1">
      <c r="B15" s="31"/>
      <c r="C15" s="123" t="s">
        <v>345</v>
      </c>
      <c r="D15" s="17"/>
      <c r="E15" s="17"/>
      <c r="F15" s="19"/>
      <c r="G15" s="17"/>
      <c r="H15" s="31"/>
      <c r="J15" s="32" t="s">
        <v>587</v>
      </c>
      <c r="K15" s="32">
        <v>2</v>
      </c>
      <c r="L15" s="32" t="s">
        <v>587</v>
      </c>
      <c r="N15" s="32">
        <f>IF(ISERROR(VLOOKUP(F15,$J$14:$K$19,2,FALSE)),"",VLOOKUP(F15,$J$14:$K$19,2,FALSE))</f>
      </c>
    </row>
    <row r="16" spans="2:14" s="32" customFormat="1" ht="99.75" customHeight="1">
      <c r="B16" s="31"/>
      <c r="C16" s="123" t="s">
        <v>322</v>
      </c>
      <c r="D16" s="17"/>
      <c r="E16" s="17"/>
      <c r="F16" s="19"/>
      <c r="G16" s="17"/>
      <c r="H16" s="31"/>
      <c r="J16" s="32" t="s">
        <v>588</v>
      </c>
      <c r="K16" s="32">
        <v>3</v>
      </c>
      <c r="L16" s="32" t="s">
        <v>588</v>
      </c>
      <c r="N16" s="32">
        <f>IF(ISERROR(VLOOKUP(F16,$J$14:$K$19,2,FALSE)),"",VLOOKUP(F16,$J$14:$K$19,2,FALSE))</f>
      </c>
    </row>
    <row r="17" spans="2:14" s="32" customFormat="1" ht="99.75" customHeight="1">
      <c r="B17" s="31"/>
      <c r="C17" s="123" t="s">
        <v>448</v>
      </c>
      <c r="D17" s="17"/>
      <c r="E17" s="17"/>
      <c r="F17" s="19"/>
      <c r="G17" s="17"/>
      <c r="H17" s="31"/>
      <c r="J17" s="32" t="s">
        <v>112</v>
      </c>
      <c r="K17" s="32">
        <v>4</v>
      </c>
      <c r="L17" s="32" t="s">
        <v>112</v>
      </c>
      <c r="N17" s="32">
        <f>IF(ISERROR(VLOOKUP(F17,$J$14:$K$19,2,FALSE)),"",VLOOKUP(F17,$J$14:$K$19,2,FALSE))</f>
      </c>
    </row>
    <row r="18" spans="2:15" s="32" customFormat="1" ht="99.75" customHeight="1">
      <c r="B18" s="31"/>
      <c r="C18" s="123" t="s">
        <v>449</v>
      </c>
      <c r="D18" s="17"/>
      <c r="E18" s="17"/>
      <c r="F18" s="19"/>
      <c r="G18" s="17"/>
      <c r="H18" s="31"/>
      <c r="J18" s="32" t="s">
        <v>113</v>
      </c>
      <c r="K18" s="32">
        <v>5</v>
      </c>
      <c r="L18" s="32" t="s">
        <v>113</v>
      </c>
      <c r="N18" s="32">
        <f>IF(ISERROR(VLOOKUP(F18,$J$14:$K$19,2,FALSE)),"",VLOOKUP(F18,$J$14:$K$19,2,FALSE))</f>
      </c>
      <c r="O18" s="106" t="e">
        <f>N18-O12</f>
        <v>#VALUE!</v>
      </c>
    </row>
    <row r="19" spans="2:16" s="32" customFormat="1" ht="16.5">
      <c r="B19" s="31"/>
      <c r="C19" s="31"/>
      <c r="D19" s="31"/>
      <c r="E19" s="31"/>
      <c r="F19" s="31"/>
      <c r="G19" s="31"/>
      <c r="H19" s="31"/>
      <c r="J19" s="32" t="s">
        <v>114</v>
      </c>
      <c r="K19" s="32">
        <v>6</v>
      </c>
      <c r="L19" s="32" t="s">
        <v>114</v>
      </c>
      <c r="O19" s="32" t="e">
        <f>IF(OR(O18&gt;=2,O18&lt;=2),N18,O10)</f>
        <v>#VALUE!</v>
      </c>
      <c r="P19" s="32" t="s">
        <v>37</v>
      </c>
    </row>
    <row r="20" spans="2:15" s="32" customFormat="1" ht="16.5">
      <c r="B20" s="31"/>
      <c r="C20" s="31"/>
      <c r="D20" s="31"/>
      <c r="E20" s="31"/>
      <c r="F20" s="31"/>
      <c r="G20" s="31"/>
      <c r="H20" s="31"/>
      <c r="O20" s="32" t="e">
        <f>VLOOKUP(O19,K14:L19,2,FALSE)</f>
        <v>#VALUE!</v>
      </c>
    </row>
    <row r="21" spans="2:8" s="32" customFormat="1" ht="16.5">
      <c r="B21" s="31"/>
      <c r="C21" s="31"/>
      <c r="D21" s="31"/>
      <c r="E21" s="31" t="s">
        <v>335</v>
      </c>
      <c r="F21" s="31"/>
      <c r="G21" s="31"/>
      <c r="H21" s="31"/>
    </row>
    <row r="22" spans="2:8" s="32" customFormat="1" ht="33">
      <c r="B22" s="31"/>
      <c r="C22" s="31"/>
      <c r="D22" s="31"/>
      <c r="E22" s="234" t="s">
        <v>323</v>
      </c>
      <c r="F22" s="234"/>
      <c r="G22" s="119" t="s">
        <v>329</v>
      </c>
      <c r="H22" s="31"/>
    </row>
    <row r="23" spans="2:8" s="32" customFormat="1" ht="33">
      <c r="B23" s="31"/>
      <c r="C23" s="31"/>
      <c r="D23" s="31"/>
      <c r="E23" s="234" t="s">
        <v>324</v>
      </c>
      <c r="F23" s="234"/>
      <c r="G23" s="119" t="s">
        <v>330</v>
      </c>
      <c r="H23" s="31"/>
    </row>
    <row r="24" spans="2:8" s="32" customFormat="1" ht="49.5">
      <c r="B24" s="31"/>
      <c r="C24" s="31"/>
      <c r="D24" s="31"/>
      <c r="E24" s="234" t="s">
        <v>325</v>
      </c>
      <c r="F24" s="234"/>
      <c r="G24" s="119" t="s">
        <v>331</v>
      </c>
      <c r="H24" s="31"/>
    </row>
    <row r="25" spans="2:8" s="32" customFormat="1" ht="33">
      <c r="B25" s="31"/>
      <c r="C25" s="31"/>
      <c r="D25" s="31"/>
      <c r="E25" s="234" t="s">
        <v>326</v>
      </c>
      <c r="F25" s="234"/>
      <c r="G25" s="119" t="s">
        <v>332</v>
      </c>
      <c r="H25" s="31"/>
    </row>
    <row r="26" spans="2:8" ht="33">
      <c r="B26" s="31"/>
      <c r="C26" s="31"/>
      <c r="D26" s="31"/>
      <c r="E26" s="234" t="s">
        <v>327</v>
      </c>
      <c r="F26" s="234"/>
      <c r="G26" s="119" t="s">
        <v>333</v>
      </c>
      <c r="H26" s="31"/>
    </row>
    <row r="27" spans="2:8" ht="33">
      <c r="B27" s="31"/>
      <c r="C27" s="31"/>
      <c r="D27" s="31"/>
      <c r="E27" s="234" t="s">
        <v>328</v>
      </c>
      <c r="F27" s="234"/>
      <c r="G27" s="119" t="s">
        <v>334</v>
      </c>
      <c r="H27" s="31"/>
    </row>
    <row r="28" spans="2:8" ht="16.5">
      <c r="B28" s="31"/>
      <c r="C28" s="31"/>
      <c r="D28" s="31"/>
      <c r="E28" s="31"/>
      <c r="F28" s="31"/>
      <c r="G28" s="31"/>
      <c r="H28" s="31"/>
    </row>
    <row r="29" spans="2:8" ht="16.5">
      <c r="B29" s="31"/>
      <c r="C29" s="31"/>
      <c r="D29" s="31"/>
      <c r="E29" s="31"/>
      <c r="F29" s="31"/>
      <c r="G29" s="31"/>
      <c r="H29" s="31"/>
    </row>
    <row r="30" spans="2:8" ht="16.5">
      <c r="B30" s="31"/>
      <c r="C30" s="233" t="s">
        <v>346</v>
      </c>
      <c r="D30" s="233"/>
      <c r="E30" s="233"/>
      <c r="F30" s="233"/>
      <c r="G30" s="233"/>
      <c r="H30" s="31"/>
    </row>
    <row r="31" spans="2:8" ht="16.5">
      <c r="B31" s="31"/>
      <c r="C31" s="233"/>
      <c r="D31" s="233"/>
      <c r="E31" s="233"/>
      <c r="F31" s="233"/>
      <c r="G31" s="233"/>
      <c r="H31" s="31"/>
    </row>
    <row r="32" spans="2:8" ht="16.5">
      <c r="B32" s="31"/>
      <c r="C32" s="233"/>
      <c r="D32" s="233"/>
      <c r="E32" s="233"/>
      <c r="F32" s="233"/>
      <c r="G32" s="233"/>
      <c r="H32" s="31"/>
    </row>
    <row r="33" spans="2:8" ht="16.5">
      <c r="B33" s="31"/>
      <c r="C33" s="31"/>
      <c r="D33" s="31"/>
      <c r="E33" s="31"/>
      <c r="F33" s="31"/>
      <c r="G33" s="31"/>
      <c r="H33" s="31"/>
    </row>
    <row r="34" spans="2:8" ht="16.5">
      <c r="B34" s="31"/>
      <c r="C34" s="31"/>
      <c r="D34" s="31"/>
      <c r="E34" s="31"/>
      <c r="F34" s="31"/>
      <c r="G34" s="31"/>
      <c r="H34" s="31"/>
    </row>
  </sheetData>
  <sheetProtection password="CA59" sheet="1" objects="1" scenarios="1"/>
  <mergeCells count="9">
    <mergeCell ref="B10:H10"/>
    <mergeCell ref="C30:G32"/>
    <mergeCell ref="E22:F22"/>
    <mergeCell ref="E23:F23"/>
    <mergeCell ref="E24:F24"/>
    <mergeCell ref="E25:F25"/>
    <mergeCell ref="E26:F26"/>
    <mergeCell ref="E27:F27"/>
    <mergeCell ref="C11:G11"/>
  </mergeCells>
  <dataValidations count="1">
    <dataValidation type="list" allowBlank="1" showInputMessage="1" showErrorMessage="1" sqref="F14:F18">
      <formula1>$J$14:$J$19</formula1>
    </dataValidation>
  </dataValidations>
  <printOptions horizontalCentered="1"/>
  <pageMargins left="0.26" right="0.17" top="0.59" bottom="0.77" header="0.5118110236220472" footer="0.5118110236220472"/>
  <pageSetup horizontalDpi="600" verticalDpi="600" orientation="landscape" scale="75" r:id="rId4"/>
  <headerFooter alignWithMargins="0">
    <oddFooter>&amp;RPage &amp;Pof&amp;N</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G_Action"/>
  <dimension ref="B2:F22"/>
  <sheetViews>
    <sheetView showGridLines="0" zoomScalePageLayoutView="0" workbookViewId="0" topLeftCell="A1">
      <selection activeCell="A1" sqref="A1"/>
    </sheetView>
  </sheetViews>
  <sheetFormatPr defaultColWidth="9.140625" defaultRowHeight="15"/>
  <cols>
    <col min="1" max="1" width="2.7109375" style="29" customWidth="1"/>
    <col min="2" max="2" width="3.8515625" style="29" customWidth="1"/>
    <col min="3" max="3" width="106.421875" style="29" customWidth="1"/>
    <col min="4" max="4" width="23.140625" style="29" customWidth="1"/>
    <col min="5" max="5" width="18.7109375" style="29" customWidth="1"/>
    <col min="6" max="6" width="4.57421875" style="29" customWidth="1"/>
    <col min="7" max="16384" width="9.140625" style="29" customWidth="1"/>
  </cols>
  <sheetData>
    <row r="1" ht="15"/>
    <row r="2" ht="15">
      <c r="F2" s="30"/>
    </row>
    <row r="3" ht="15">
      <c r="F3" s="30"/>
    </row>
    <row r="4" ht="15">
      <c r="F4" s="30"/>
    </row>
    <row r="5" ht="15">
      <c r="F5" s="30"/>
    </row>
    <row r="6" spans="2:6" ht="15">
      <c r="B6" s="30"/>
      <c r="C6" s="30"/>
      <c r="D6" s="30"/>
      <c r="E6" s="30"/>
      <c r="F6" s="30"/>
    </row>
    <row r="7" spans="2:6" ht="16.5">
      <c r="B7" s="31" t="str">
        <f>"Selected Project:  "&amp;BasicData!$E$12</f>
        <v>Selected Project:  Piloting Natural Resource Valuation within Environmental Impact Assessments</v>
      </c>
      <c r="C7" s="30"/>
      <c r="D7" s="30"/>
      <c r="E7" s="30"/>
      <c r="F7" s="30"/>
    </row>
    <row r="8" spans="2:6" ht="15" hidden="1">
      <c r="B8" s="30"/>
      <c r="C8" s="30"/>
      <c r="D8" s="30"/>
      <c r="E8" s="30"/>
      <c r="F8" s="30"/>
    </row>
    <row r="9" spans="2:6" ht="15" hidden="1">
      <c r="B9" s="30"/>
      <c r="C9" s="30"/>
      <c r="D9" s="30"/>
      <c r="E9" s="30"/>
      <c r="F9" s="30"/>
    </row>
    <row r="10" spans="2:6" s="32" customFormat="1" ht="20.25">
      <c r="B10" s="230" t="s">
        <v>592</v>
      </c>
      <c r="C10" s="230"/>
      <c r="D10" s="230"/>
      <c r="E10" s="230"/>
      <c r="F10" s="230"/>
    </row>
    <row r="11" spans="2:6" s="32" customFormat="1" ht="16.5">
      <c r="B11" s="31"/>
      <c r="C11" s="236" t="s">
        <v>750</v>
      </c>
      <c r="D11" s="236"/>
      <c r="E11" s="236"/>
      <c r="F11" s="31"/>
    </row>
    <row r="12" spans="2:6" s="32" customFormat="1" ht="16.5">
      <c r="B12" s="31"/>
      <c r="C12" s="31"/>
      <c r="D12" s="31"/>
      <c r="E12" s="31"/>
      <c r="F12" s="31"/>
    </row>
    <row r="13" spans="2:6" s="32" customFormat="1" ht="16.5">
      <c r="B13" s="31"/>
      <c r="C13" s="74" t="s">
        <v>450</v>
      </c>
      <c r="D13" s="74" t="s">
        <v>451</v>
      </c>
      <c r="E13" s="74" t="s">
        <v>452</v>
      </c>
      <c r="F13" s="31"/>
    </row>
    <row r="14" spans="2:6" s="32" customFormat="1" ht="36" customHeight="1">
      <c r="B14" s="31"/>
      <c r="C14" s="17"/>
      <c r="D14" s="17"/>
      <c r="E14" s="27" t="s">
        <v>544</v>
      </c>
      <c r="F14" s="31"/>
    </row>
    <row r="15" spans="2:6" s="32" customFormat="1" ht="36" customHeight="1">
      <c r="B15" s="31"/>
      <c r="C15" s="17"/>
      <c r="D15" s="17"/>
      <c r="E15" s="27" t="s">
        <v>544</v>
      </c>
      <c r="F15" s="31"/>
    </row>
    <row r="16" spans="2:6" s="32" customFormat="1" ht="36" customHeight="1">
      <c r="B16" s="31"/>
      <c r="C16" s="17"/>
      <c r="D16" s="17"/>
      <c r="E16" s="27" t="s">
        <v>544</v>
      </c>
      <c r="F16" s="31"/>
    </row>
    <row r="17" spans="2:6" s="32" customFormat="1" ht="36" customHeight="1">
      <c r="B17" s="31"/>
      <c r="C17" s="17"/>
      <c r="D17" s="17"/>
      <c r="E17" s="27" t="s">
        <v>544</v>
      </c>
      <c r="F17" s="31"/>
    </row>
    <row r="18" spans="2:6" s="32" customFormat="1" ht="36" customHeight="1">
      <c r="B18" s="31"/>
      <c r="C18" s="17"/>
      <c r="D18" s="17"/>
      <c r="E18" s="27" t="s">
        <v>544</v>
      </c>
      <c r="F18" s="31"/>
    </row>
    <row r="19" spans="2:6" s="32" customFormat="1" ht="36" customHeight="1">
      <c r="B19" s="31"/>
      <c r="C19" s="17"/>
      <c r="D19" s="17"/>
      <c r="E19" s="27" t="s">
        <v>544</v>
      </c>
      <c r="F19" s="31"/>
    </row>
    <row r="20" spans="2:6" s="32" customFormat="1" ht="16.5">
      <c r="B20" s="31"/>
      <c r="C20" s="31"/>
      <c r="D20" s="31"/>
      <c r="E20" s="31"/>
      <c r="F20" s="31"/>
    </row>
    <row r="21" spans="2:6" s="32" customFormat="1" ht="16.5">
      <c r="B21" s="31"/>
      <c r="C21" s="47"/>
      <c r="D21" s="47"/>
      <c r="E21" s="47"/>
      <c r="F21" s="31"/>
    </row>
    <row r="22" spans="3:5" ht="15">
      <c r="C22" s="68"/>
      <c r="D22" s="68"/>
      <c r="E22" s="68"/>
    </row>
  </sheetData>
  <sheetProtection password="CA59" sheet="1" objects="1" scenarios="1"/>
  <mergeCells count="2">
    <mergeCell ref="B10:F10"/>
    <mergeCell ref="C11:E11"/>
  </mergeCells>
  <dataValidations count="1">
    <dataValidation type="whole" allowBlank="1" showInputMessage="1" showErrorMessage="1" sqref="E14:E19">
      <formula1>0</formula1>
      <formula2>1000000</formula2>
    </dataValidation>
  </dataValidations>
  <printOptions horizontalCentered="1"/>
  <pageMargins left="0.35" right="0.21" top="0.59" bottom="0.76" header="0.5118110236220472" footer="0.5118110236220472"/>
  <pageSetup horizontalDpi="600" verticalDpi="600" orientation="landscape" scale="85" r:id="rId2"/>
  <headerFooter alignWithMargins="0">
    <oddFooter>&amp;RPage&amp;Pof&amp;N</oddFooter>
  </headerFooter>
  <drawing r:id="rId1"/>
</worksheet>
</file>

<file path=xl/worksheets/sheet17.xml><?xml version="1.0" encoding="utf-8"?>
<worksheet xmlns="http://schemas.openxmlformats.org/spreadsheetml/2006/main" xmlns:r="http://schemas.openxmlformats.org/officeDocument/2006/relationships">
  <sheetPr codeName="H_Outcome"/>
  <dimension ref="B1:N1000"/>
  <sheetViews>
    <sheetView showGridLines="0" zoomScalePageLayoutView="0" workbookViewId="0" topLeftCell="A1">
      <selection activeCell="A1" sqref="A1"/>
    </sheetView>
  </sheetViews>
  <sheetFormatPr defaultColWidth="9.140625" defaultRowHeight="15"/>
  <cols>
    <col min="1" max="1" width="2.7109375" style="29" customWidth="1"/>
    <col min="2" max="2" width="9.140625" style="29" customWidth="1"/>
    <col min="3" max="3" width="19.421875" style="29" customWidth="1"/>
    <col min="4" max="4" width="111.28125" style="29" customWidth="1"/>
    <col min="5" max="6" width="9.28125" style="29" customWidth="1"/>
    <col min="7" max="7" width="9.28125" style="69" customWidth="1"/>
    <col min="8" max="11" width="16.421875" style="29" hidden="1" customWidth="1"/>
    <col min="12" max="13" width="9.140625" style="29" hidden="1" customWidth="1"/>
    <col min="14" max="14" width="0" style="29" hidden="1" customWidth="1"/>
    <col min="15" max="16384" width="9.140625" style="29" customWidth="1"/>
  </cols>
  <sheetData>
    <row r="1" ht="15">
      <c r="N1" s="70" t="s">
        <v>32</v>
      </c>
    </row>
    <row r="2" spans="6:14" ht="15">
      <c r="F2" s="30"/>
      <c r="N2" s="29">
        <f>'DO'!B2</f>
        <v>0</v>
      </c>
    </row>
    <row r="3" spans="6:14" ht="15">
      <c r="F3" s="30"/>
      <c r="N3" s="29">
        <f>'DO'!B3</f>
        <v>0</v>
      </c>
    </row>
    <row r="4" spans="6:14" ht="15">
      <c r="F4" s="30"/>
      <c r="N4" s="29">
        <f>'DO'!B4</f>
        <v>0</v>
      </c>
    </row>
    <row r="5" spans="6:14" ht="15">
      <c r="F5" s="30"/>
      <c r="N5" s="29">
        <f>'DO'!B5</f>
        <v>0</v>
      </c>
    </row>
    <row r="6" spans="2:14" ht="15">
      <c r="B6" s="30"/>
      <c r="C6" s="30"/>
      <c r="D6" s="30"/>
      <c r="E6" s="30"/>
      <c r="F6" s="30"/>
      <c r="N6" s="29">
        <f>'DO'!B6</f>
        <v>0</v>
      </c>
    </row>
    <row r="7" spans="2:14" ht="16.5">
      <c r="B7" s="31" t="str">
        <f>"Selected Project:  "&amp;BasicData!$E$12</f>
        <v>Selected Project:  Piloting Natural Resource Valuation within Environmental Impact Assessments</v>
      </c>
      <c r="C7" s="30"/>
      <c r="D7" s="30"/>
      <c r="E7" s="30"/>
      <c r="F7" s="30"/>
      <c r="N7" s="29" t="str">
        <f>'DO'!B7</f>
        <v>Selected Project:  Piloting Natural Resource Valuation within Environmental Impact Assessments</v>
      </c>
    </row>
    <row r="8" spans="2:14" ht="15">
      <c r="B8" s="30"/>
      <c r="C8" s="30"/>
      <c r="D8" s="30"/>
      <c r="E8" s="30"/>
      <c r="F8" s="30"/>
      <c r="N8" s="29">
        <f>'DO'!B8</f>
        <v>0</v>
      </c>
    </row>
    <row r="9" spans="2:14" ht="15">
      <c r="B9" s="30"/>
      <c r="C9" s="30"/>
      <c r="D9" s="30"/>
      <c r="E9" s="30"/>
      <c r="F9" s="30"/>
      <c r="N9" s="29">
        <f>'DO'!B9</f>
        <v>0</v>
      </c>
    </row>
    <row r="10" spans="2:14" s="32" customFormat="1" ht="20.25">
      <c r="B10" s="230" t="s">
        <v>336</v>
      </c>
      <c r="C10" s="230"/>
      <c r="D10" s="230"/>
      <c r="E10" s="230"/>
      <c r="F10" s="230"/>
      <c r="G10" s="71"/>
      <c r="N10" s="29" t="str">
        <f>'DO'!B10</f>
        <v>Progress Towards Meeting Development Objective (DO)</v>
      </c>
    </row>
    <row r="11" spans="2:14" s="32" customFormat="1" ht="16.5">
      <c r="B11" s="231" t="s">
        <v>751</v>
      </c>
      <c r="C11" s="231"/>
      <c r="D11" s="231"/>
      <c r="E11" s="231"/>
      <c r="F11" s="231"/>
      <c r="G11" s="72"/>
      <c r="N11" s="29" t="str">
        <f>'DO'!B11</f>
        <v>Each indicator must be updated for this reporting period in the column “Level at 30 June 2010”. Numerical figures must be reported as cumulative from the project start. If there are no changes to report for a given indicator, then enter “N/A” or briefly explain the reason in that column.</v>
      </c>
    </row>
    <row r="12" spans="2:14" s="32" customFormat="1" ht="16.5">
      <c r="B12" s="31"/>
      <c r="C12" s="31"/>
      <c r="D12" s="31"/>
      <c r="E12" s="31"/>
      <c r="F12" s="31"/>
      <c r="G12" s="73"/>
      <c r="N12" s="29">
        <f>'DO'!B12</f>
        <v>0</v>
      </c>
    </row>
    <row r="13" spans="2:14" s="32" customFormat="1" ht="16.5">
      <c r="B13" s="31"/>
      <c r="C13" s="74" t="s">
        <v>454</v>
      </c>
      <c r="D13" s="74" t="s">
        <v>455</v>
      </c>
      <c r="E13" s="31"/>
      <c r="F13" s="31"/>
      <c r="G13" s="73"/>
      <c r="N13" s="29">
        <f>'DO'!B13</f>
        <v>0</v>
      </c>
    </row>
    <row r="14" spans="2:14" s="32" customFormat="1" ht="17.25" thickBot="1">
      <c r="B14" s="31"/>
      <c r="C14" s="128" t="s">
        <v>438</v>
      </c>
      <c r="D14" s="75">
        <f>J14</f>
        <v>0</v>
      </c>
      <c r="E14" s="31"/>
      <c r="F14" s="31"/>
      <c r="G14" s="73"/>
      <c r="H14" s="32">
        <f>MATCH(C14,N:N,0)</f>
        <v>35</v>
      </c>
      <c r="I14" s="32" t="s">
        <v>47</v>
      </c>
      <c r="J14" s="32">
        <f ca="1">INDIRECT(I14&amp;H14)</f>
        <v>0</v>
      </c>
      <c r="K14" s="32">
        <f>IF(J14=0,"",J14)</f>
      </c>
      <c r="N14" s="29" t="str">
        <f>'DO'!B14</f>
        <v>Objective</v>
      </c>
    </row>
    <row r="15" spans="2:14" s="32" customFormat="1" ht="16.5">
      <c r="B15" s="31"/>
      <c r="C15" s="128"/>
      <c r="D15" s="23"/>
      <c r="E15" s="31"/>
      <c r="F15" s="31"/>
      <c r="G15" s="73"/>
      <c r="N15" s="29">
        <f>'DO'!B15</f>
        <v>0</v>
      </c>
    </row>
    <row r="16" spans="2:14" s="32" customFormat="1" ht="16.5">
      <c r="B16" s="31"/>
      <c r="C16" s="128"/>
      <c r="D16" s="24"/>
      <c r="E16" s="31"/>
      <c r="F16" s="31"/>
      <c r="G16" s="73"/>
      <c r="N16" s="29">
        <f>'DO'!B16</f>
        <v>0</v>
      </c>
    </row>
    <row r="17" spans="2:14" s="32" customFormat="1" ht="16.5">
      <c r="B17" s="31"/>
      <c r="C17" s="128"/>
      <c r="D17" s="25"/>
      <c r="E17" s="31"/>
      <c r="F17" s="31"/>
      <c r="G17" s="73"/>
      <c r="N17" s="29">
        <f>'DO'!B17</f>
        <v>0</v>
      </c>
    </row>
    <row r="18" spans="2:14" s="32" customFormat="1" ht="16.5">
      <c r="B18" s="31"/>
      <c r="C18" s="128"/>
      <c r="D18" s="25"/>
      <c r="E18" s="31"/>
      <c r="F18" s="31"/>
      <c r="G18" s="73"/>
      <c r="N18" s="29">
        <f>'DO'!B18</f>
        <v>0</v>
      </c>
    </row>
    <row r="19" spans="2:14" s="32" customFormat="1" ht="17.25" thickBot="1">
      <c r="B19" s="31"/>
      <c r="C19" s="128"/>
      <c r="D19" s="26"/>
      <c r="E19" s="31"/>
      <c r="F19" s="31"/>
      <c r="G19" s="73"/>
      <c r="N19" s="29">
        <f>'DO'!B19</f>
        <v>0</v>
      </c>
    </row>
    <row r="20" spans="2:14" s="32" customFormat="1" ht="17.25" thickBot="1">
      <c r="B20" s="31"/>
      <c r="C20" s="128" t="s">
        <v>439</v>
      </c>
      <c r="D20" s="75">
        <f>J20</f>
        <v>0</v>
      </c>
      <c r="E20" s="31"/>
      <c r="F20" s="31"/>
      <c r="G20" s="73"/>
      <c r="H20" s="32">
        <f>MATCH(C20,N:N,0)</f>
        <v>45</v>
      </c>
      <c r="I20" s="32" t="s">
        <v>47</v>
      </c>
      <c r="J20" s="32">
        <f ca="1">INDIRECT(I20&amp;H20)</f>
        <v>0</v>
      </c>
      <c r="K20" s="32">
        <f>IF(J20=0,"",J20)</f>
      </c>
      <c r="N20" s="29">
        <f>'DO'!B20</f>
        <v>0</v>
      </c>
    </row>
    <row r="21" spans="2:14" s="32" customFormat="1" ht="16.5">
      <c r="B21" s="31"/>
      <c r="C21" s="124"/>
      <c r="D21" s="23"/>
      <c r="E21" s="31"/>
      <c r="F21" s="31"/>
      <c r="G21" s="73"/>
      <c r="N21" s="29">
        <f>'DO'!B21</f>
        <v>0</v>
      </c>
    </row>
    <row r="22" spans="2:14" s="32" customFormat="1" ht="16.5">
      <c r="B22" s="31"/>
      <c r="C22" s="128"/>
      <c r="D22" s="24"/>
      <c r="E22" s="47"/>
      <c r="F22" s="31"/>
      <c r="G22" s="73"/>
      <c r="N22" s="29">
        <f>'DO'!B22</f>
        <v>0</v>
      </c>
    </row>
    <row r="23" spans="2:14" s="32" customFormat="1" ht="16.5">
      <c r="B23" s="31"/>
      <c r="C23" s="128"/>
      <c r="D23" s="25"/>
      <c r="E23" s="47"/>
      <c r="F23" s="31"/>
      <c r="G23" s="73"/>
      <c r="N23" s="29">
        <f>'DO'!B23</f>
        <v>0</v>
      </c>
    </row>
    <row r="24" spans="2:14" s="32" customFormat="1" ht="16.5">
      <c r="B24" s="31"/>
      <c r="C24" s="128"/>
      <c r="D24" s="25"/>
      <c r="E24" s="47"/>
      <c r="F24" s="31"/>
      <c r="G24" s="73"/>
      <c r="N24" s="29">
        <f>'DO'!B24</f>
        <v>0</v>
      </c>
    </row>
    <row r="25" spans="2:14" s="32" customFormat="1" ht="17.25" thickBot="1">
      <c r="B25" s="31"/>
      <c r="C25" s="128"/>
      <c r="D25" s="26"/>
      <c r="E25" s="31"/>
      <c r="F25" s="31"/>
      <c r="G25" s="73"/>
      <c r="N25" s="29">
        <f>'DO'!B25</f>
        <v>0</v>
      </c>
    </row>
    <row r="26" spans="2:14" s="32" customFormat="1" ht="17.25" thickBot="1">
      <c r="B26" s="31"/>
      <c r="C26" s="128" t="s">
        <v>440</v>
      </c>
      <c r="D26" s="75">
        <f>J26</f>
        <v>0</v>
      </c>
      <c r="E26" s="31"/>
      <c r="F26" s="31"/>
      <c r="G26" s="73"/>
      <c r="H26" s="32">
        <f>MATCH(C26,N:N,0)</f>
        <v>55</v>
      </c>
      <c r="I26" s="32" t="s">
        <v>47</v>
      </c>
      <c r="J26" s="32">
        <f ca="1">INDIRECT(I26&amp;H26)</f>
        <v>0</v>
      </c>
      <c r="K26" s="32">
        <f>IF(J26=0,"",J26)</f>
      </c>
      <c r="N26" s="29">
        <f>'DO'!B26</f>
        <v>0</v>
      </c>
    </row>
    <row r="27" spans="2:14" s="32" customFormat="1" ht="16.5">
      <c r="B27" s="31"/>
      <c r="C27" s="128"/>
      <c r="D27" s="23"/>
      <c r="E27" s="31"/>
      <c r="F27" s="31"/>
      <c r="G27" s="73"/>
      <c r="N27" s="29">
        <f>'DO'!B27</f>
        <v>0</v>
      </c>
    </row>
    <row r="28" spans="2:14" s="32" customFormat="1" ht="16.5">
      <c r="B28" s="31"/>
      <c r="C28" s="128"/>
      <c r="D28" s="24"/>
      <c r="E28" s="31"/>
      <c r="F28" s="31"/>
      <c r="G28" s="73"/>
      <c r="N28" s="29">
        <f>'DO'!B28</f>
        <v>0</v>
      </c>
    </row>
    <row r="29" spans="2:14" s="32" customFormat="1" ht="16.5">
      <c r="B29" s="31"/>
      <c r="C29" s="128"/>
      <c r="D29" s="25"/>
      <c r="E29" s="31"/>
      <c r="F29" s="31"/>
      <c r="G29" s="73"/>
      <c r="N29" s="29">
        <f>'DO'!B29</f>
        <v>0</v>
      </c>
    </row>
    <row r="30" spans="2:14" s="32" customFormat="1" ht="16.5">
      <c r="B30" s="31"/>
      <c r="C30" s="128"/>
      <c r="D30" s="25"/>
      <c r="E30" s="31"/>
      <c r="F30" s="31"/>
      <c r="G30" s="73"/>
      <c r="N30" s="29">
        <f>'DO'!B30</f>
        <v>0</v>
      </c>
    </row>
    <row r="31" spans="2:14" s="32" customFormat="1" ht="17.25" thickBot="1">
      <c r="B31" s="31"/>
      <c r="C31" s="128"/>
      <c r="D31" s="26"/>
      <c r="E31" s="31"/>
      <c r="F31" s="31"/>
      <c r="G31" s="73"/>
      <c r="N31" s="29">
        <f>'DO'!B31</f>
        <v>0</v>
      </c>
    </row>
    <row r="32" spans="2:14" s="32" customFormat="1" ht="17.25" thickBot="1">
      <c r="B32" s="31"/>
      <c r="C32" s="128" t="s">
        <v>441</v>
      </c>
      <c r="D32" s="75">
        <f>J32</f>
        <v>0</v>
      </c>
      <c r="E32" s="31"/>
      <c r="F32" s="31"/>
      <c r="G32" s="73"/>
      <c r="H32" s="32">
        <f>MATCH(C32,N:N,0)</f>
        <v>65</v>
      </c>
      <c r="I32" s="32" t="s">
        <v>47</v>
      </c>
      <c r="J32" s="32">
        <f ca="1">INDIRECT(I32&amp;H32)</f>
        <v>0</v>
      </c>
      <c r="K32" s="32">
        <f>IF(J32=0,"",J32)</f>
      </c>
      <c r="N32" s="29">
        <f>'DO'!B32</f>
        <v>0</v>
      </c>
    </row>
    <row r="33" spans="2:14" s="32" customFormat="1" ht="16.5">
      <c r="B33" s="31"/>
      <c r="C33" s="128"/>
      <c r="D33" s="23"/>
      <c r="E33" s="31"/>
      <c r="F33" s="31"/>
      <c r="G33" s="73"/>
      <c r="N33" s="29">
        <f>'DO'!B33</f>
        <v>0</v>
      </c>
    </row>
    <row r="34" spans="2:14" s="32" customFormat="1" ht="16.5">
      <c r="B34" s="31"/>
      <c r="C34" s="128"/>
      <c r="D34" s="24"/>
      <c r="E34" s="31"/>
      <c r="F34" s="31"/>
      <c r="G34" s="73"/>
      <c r="N34" s="29">
        <f>'DO'!B34</f>
        <v>0</v>
      </c>
    </row>
    <row r="35" spans="2:14" s="32" customFormat="1" ht="16.5">
      <c r="B35" s="31"/>
      <c r="C35" s="128"/>
      <c r="D35" s="25"/>
      <c r="E35" s="31"/>
      <c r="F35" s="31"/>
      <c r="G35" s="73"/>
      <c r="N35" s="29" t="str">
        <f>'DO'!B35</f>
        <v>Outcome 1</v>
      </c>
    </row>
    <row r="36" spans="2:14" s="32" customFormat="1" ht="16.5">
      <c r="B36" s="31"/>
      <c r="C36" s="128"/>
      <c r="D36" s="25"/>
      <c r="E36" s="31"/>
      <c r="F36" s="31"/>
      <c r="G36" s="73"/>
      <c r="N36" s="29">
        <f>'DO'!B36</f>
        <v>0</v>
      </c>
    </row>
    <row r="37" spans="2:14" s="32" customFormat="1" ht="17.25" thickBot="1">
      <c r="B37" s="31"/>
      <c r="C37" s="128"/>
      <c r="D37" s="26"/>
      <c r="E37" s="31"/>
      <c r="F37" s="31"/>
      <c r="G37" s="73"/>
      <c r="N37" s="29">
        <f>'DO'!B37</f>
        <v>0</v>
      </c>
    </row>
    <row r="38" spans="2:14" s="32" customFormat="1" ht="17.25" thickBot="1">
      <c r="B38" s="31"/>
      <c r="C38" s="128" t="s">
        <v>442</v>
      </c>
      <c r="D38" s="75">
        <f>J38</f>
        <v>0</v>
      </c>
      <c r="E38" s="31"/>
      <c r="F38" s="31"/>
      <c r="G38" s="73"/>
      <c r="H38" s="32">
        <f>MATCH(C38,N:N,0)</f>
        <v>75</v>
      </c>
      <c r="I38" s="32" t="s">
        <v>47</v>
      </c>
      <c r="J38" s="32">
        <f ca="1">INDIRECT(I38&amp;H38)</f>
        <v>0</v>
      </c>
      <c r="K38" s="32">
        <f>IF(J38=0,"",J38)</f>
      </c>
      <c r="N38" s="29">
        <f>'DO'!B38</f>
        <v>0</v>
      </c>
    </row>
    <row r="39" spans="2:14" s="32" customFormat="1" ht="16.5">
      <c r="B39" s="31"/>
      <c r="C39" s="128"/>
      <c r="D39" s="23"/>
      <c r="E39" s="31"/>
      <c r="F39" s="31"/>
      <c r="G39" s="73"/>
      <c r="N39" s="29">
        <f>'DO'!B39</f>
        <v>0</v>
      </c>
    </row>
    <row r="40" spans="2:14" s="32" customFormat="1" ht="16.5">
      <c r="B40" s="31"/>
      <c r="C40" s="128"/>
      <c r="D40" s="24"/>
      <c r="E40" s="31"/>
      <c r="F40" s="31"/>
      <c r="G40" s="73"/>
      <c r="N40" s="29">
        <f>'DO'!B40</f>
        <v>0</v>
      </c>
    </row>
    <row r="41" spans="2:14" s="32" customFormat="1" ht="16.5">
      <c r="B41" s="31"/>
      <c r="C41" s="128"/>
      <c r="D41" s="25"/>
      <c r="E41" s="31"/>
      <c r="F41" s="31"/>
      <c r="G41" s="73"/>
      <c r="N41" s="29">
        <f>'DO'!B41</f>
        <v>0</v>
      </c>
    </row>
    <row r="42" spans="2:14" s="32" customFormat="1" ht="16.5">
      <c r="B42" s="31"/>
      <c r="C42" s="128"/>
      <c r="D42" s="25"/>
      <c r="E42" s="31"/>
      <c r="F42" s="31"/>
      <c r="G42" s="73"/>
      <c r="N42" s="29">
        <f>'DO'!B42</f>
        <v>0</v>
      </c>
    </row>
    <row r="43" spans="2:14" s="32" customFormat="1" ht="17.25" thickBot="1">
      <c r="B43" s="31"/>
      <c r="C43" s="128"/>
      <c r="D43" s="26"/>
      <c r="E43" s="31"/>
      <c r="F43" s="31"/>
      <c r="G43" s="73"/>
      <c r="N43" s="29">
        <f>'DO'!B43</f>
        <v>0</v>
      </c>
    </row>
    <row r="44" spans="2:14" s="32" customFormat="1" ht="17.25" thickBot="1">
      <c r="B44" s="31"/>
      <c r="C44" s="128" t="s">
        <v>528</v>
      </c>
      <c r="D44" s="75">
        <f>J44</f>
        <v>0</v>
      </c>
      <c r="E44" s="31"/>
      <c r="F44" s="31"/>
      <c r="G44" s="73"/>
      <c r="H44" s="32">
        <f>MATCH(C44,N:N,0)</f>
        <v>85</v>
      </c>
      <c r="I44" s="32" t="s">
        <v>47</v>
      </c>
      <c r="J44" s="32">
        <f ca="1">INDIRECT(I44&amp;H44)</f>
        <v>0</v>
      </c>
      <c r="K44" s="32">
        <f>IF(J44=0,"",J44)</f>
      </c>
      <c r="N44" s="29">
        <f>'DO'!B44</f>
        <v>0</v>
      </c>
    </row>
    <row r="45" spans="2:14" s="32" customFormat="1" ht="16.5">
      <c r="B45" s="31"/>
      <c r="C45" s="124"/>
      <c r="D45" s="23"/>
      <c r="E45" s="31"/>
      <c r="F45" s="31"/>
      <c r="G45" s="73"/>
      <c r="N45" s="29" t="str">
        <f>'DO'!B45</f>
        <v>Outcome 2</v>
      </c>
    </row>
    <row r="46" spans="2:14" s="32" customFormat="1" ht="16.5">
      <c r="B46" s="31"/>
      <c r="C46" s="128"/>
      <c r="D46" s="24"/>
      <c r="E46" s="31"/>
      <c r="F46" s="31"/>
      <c r="G46" s="73"/>
      <c r="N46" s="29">
        <f>'DO'!B46</f>
        <v>0</v>
      </c>
    </row>
    <row r="47" spans="2:14" s="32" customFormat="1" ht="16.5">
      <c r="B47" s="31"/>
      <c r="C47" s="128"/>
      <c r="D47" s="25"/>
      <c r="E47" s="31"/>
      <c r="F47" s="31"/>
      <c r="G47" s="73"/>
      <c r="N47" s="29">
        <f>'DO'!B47</f>
        <v>0</v>
      </c>
    </row>
    <row r="48" spans="2:14" s="32" customFormat="1" ht="16.5">
      <c r="B48" s="31"/>
      <c r="C48" s="128"/>
      <c r="D48" s="25"/>
      <c r="E48" s="31"/>
      <c r="F48" s="31"/>
      <c r="G48" s="73"/>
      <c r="N48" s="29">
        <f>'DO'!B48</f>
        <v>0</v>
      </c>
    </row>
    <row r="49" spans="2:14" s="32" customFormat="1" ht="17.25" thickBot="1">
      <c r="B49" s="31"/>
      <c r="C49" s="128"/>
      <c r="D49" s="26"/>
      <c r="E49" s="31"/>
      <c r="F49" s="31"/>
      <c r="G49" s="73"/>
      <c r="N49" s="29">
        <f>'DO'!B49</f>
        <v>0</v>
      </c>
    </row>
    <row r="50" spans="2:14" s="32" customFormat="1" ht="17.25" thickBot="1">
      <c r="B50" s="31"/>
      <c r="C50" s="128" t="s">
        <v>538</v>
      </c>
      <c r="D50" s="75">
        <f>J50</f>
        <v>0</v>
      </c>
      <c r="E50" s="31"/>
      <c r="F50" s="31"/>
      <c r="G50" s="73"/>
      <c r="H50" s="32">
        <f>MATCH(C50,N:N,0)</f>
        <v>95</v>
      </c>
      <c r="I50" s="32" t="s">
        <v>47</v>
      </c>
      <c r="J50" s="32">
        <f ca="1">INDIRECT(I50&amp;H50)</f>
        <v>0</v>
      </c>
      <c r="K50" s="32">
        <f>IF(J50=0,"",J50)</f>
      </c>
      <c r="N50" s="29">
        <f>'DO'!B50</f>
        <v>0</v>
      </c>
    </row>
    <row r="51" spans="2:14" s="32" customFormat="1" ht="16.5">
      <c r="B51" s="31"/>
      <c r="C51" s="124"/>
      <c r="D51" s="23"/>
      <c r="E51" s="31"/>
      <c r="F51" s="31"/>
      <c r="G51" s="73"/>
      <c r="N51" s="29">
        <f>'DO'!B51</f>
        <v>0</v>
      </c>
    </row>
    <row r="52" spans="2:14" s="32" customFormat="1" ht="16.5">
      <c r="B52" s="31"/>
      <c r="C52" s="128"/>
      <c r="D52" s="24"/>
      <c r="E52" s="31"/>
      <c r="F52" s="31"/>
      <c r="G52" s="73"/>
      <c r="N52" s="29">
        <f>'DO'!B52</f>
        <v>0</v>
      </c>
    </row>
    <row r="53" spans="2:14" s="32" customFormat="1" ht="16.5">
      <c r="B53" s="31"/>
      <c r="C53" s="128"/>
      <c r="D53" s="25"/>
      <c r="E53" s="31"/>
      <c r="F53" s="31"/>
      <c r="G53" s="73"/>
      <c r="N53" s="29">
        <f>'DO'!B53</f>
        <v>0</v>
      </c>
    </row>
    <row r="54" spans="2:14" s="32" customFormat="1" ht="16.5">
      <c r="B54" s="31"/>
      <c r="C54" s="128"/>
      <c r="D54" s="25"/>
      <c r="E54" s="31"/>
      <c r="F54" s="31"/>
      <c r="G54" s="73"/>
      <c r="N54" s="29">
        <f>'DO'!B54</f>
        <v>0</v>
      </c>
    </row>
    <row r="55" spans="2:14" s="32" customFormat="1" ht="17.25" thickBot="1">
      <c r="B55" s="31"/>
      <c r="C55" s="128"/>
      <c r="D55" s="26"/>
      <c r="E55" s="31"/>
      <c r="F55" s="31"/>
      <c r="G55" s="73"/>
      <c r="N55" s="29" t="str">
        <f>'DO'!B55</f>
        <v>Outcome 3</v>
      </c>
    </row>
    <row r="56" spans="2:14" s="32" customFormat="1" ht="17.25" thickBot="1">
      <c r="B56" s="31"/>
      <c r="C56" s="128" t="s">
        <v>539</v>
      </c>
      <c r="D56" s="75">
        <f>J56</f>
        <v>0</v>
      </c>
      <c r="E56" s="31"/>
      <c r="F56" s="31"/>
      <c r="G56" s="73"/>
      <c r="H56" s="32">
        <f>MATCH(C56,N:N,0)</f>
        <v>105</v>
      </c>
      <c r="I56" s="32" t="s">
        <v>47</v>
      </c>
      <c r="J56" s="32">
        <f ca="1">INDIRECT(I56&amp;H56)</f>
        <v>0</v>
      </c>
      <c r="K56" s="32">
        <f>IF(J56=0,"",J56)</f>
      </c>
      <c r="N56" s="29">
        <f>'DO'!B56</f>
        <v>0</v>
      </c>
    </row>
    <row r="57" spans="2:14" s="32" customFormat="1" ht="16.5">
      <c r="B57" s="31"/>
      <c r="C57" s="124"/>
      <c r="D57" s="23"/>
      <c r="E57" s="31"/>
      <c r="F57" s="31"/>
      <c r="G57" s="73"/>
      <c r="N57" s="29">
        <f>'DO'!B57</f>
        <v>0</v>
      </c>
    </row>
    <row r="58" spans="2:14" s="32" customFormat="1" ht="16.5">
      <c r="B58" s="31"/>
      <c r="C58" s="128"/>
      <c r="D58" s="24"/>
      <c r="E58" s="31"/>
      <c r="F58" s="31"/>
      <c r="G58" s="73"/>
      <c r="N58" s="29">
        <f>'DO'!B58</f>
        <v>0</v>
      </c>
    </row>
    <row r="59" spans="2:14" s="32" customFormat="1" ht="16.5">
      <c r="B59" s="31"/>
      <c r="C59" s="128"/>
      <c r="D59" s="25"/>
      <c r="E59" s="31"/>
      <c r="F59" s="31"/>
      <c r="G59" s="73"/>
      <c r="N59" s="29">
        <f>'DO'!B59</f>
        <v>0</v>
      </c>
    </row>
    <row r="60" spans="2:14" s="32" customFormat="1" ht="16.5">
      <c r="B60" s="31"/>
      <c r="C60" s="128"/>
      <c r="D60" s="25"/>
      <c r="E60" s="31"/>
      <c r="F60" s="31"/>
      <c r="G60" s="73"/>
      <c r="N60" s="29">
        <f>'DO'!B60</f>
        <v>0</v>
      </c>
    </row>
    <row r="61" spans="2:14" s="32" customFormat="1" ht="17.25" thickBot="1">
      <c r="B61" s="31"/>
      <c r="C61" s="128"/>
      <c r="D61" s="26"/>
      <c r="E61" s="31"/>
      <c r="F61" s="31"/>
      <c r="G61" s="73"/>
      <c r="N61" s="29">
        <f>'DO'!B61</f>
        <v>0</v>
      </c>
    </row>
    <row r="62" spans="2:14" s="32" customFormat="1" ht="17.25" thickBot="1">
      <c r="B62" s="31"/>
      <c r="C62" s="128" t="s">
        <v>540</v>
      </c>
      <c r="D62" s="75">
        <f>J62</f>
      </c>
      <c r="E62" s="31"/>
      <c r="F62" s="31"/>
      <c r="G62" s="73"/>
      <c r="H62" s="32">
        <f>MATCH(C62,N:N,0)</f>
        <v>115</v>
      </c>
      <c r="I62" s="32" t="s">
        <v>47</v>
      </c>
      <c r="J62" s="32">
        <f ca="1">INDIRECT(I62&amp;H62)</f>
      </c>
      <c r="K62" s="32">
        <f>IF(J62=0,"",J62)</f>
      </c>
      <c r="N62" s="29">
        <f>'DO'!B62</f>
        <v>0</v>
      </c>
    </row>
    <row r="63" spans="2:14" s="32" customFormat="1" ht="16.5">
      <c r="B63" s="31"/>
      <c r="C63" s="124"/>
      <c r="D63" s="23"/>
      <c r="E63" s="31"/>
      <c r="F63" s="31"/>
      <c r="G63" s="73"/>
      <c r="N63" s="29">
        <f>'DO'!B63</f>
        <v>0</v>
      </c>
    </row>
    <row r="64" spans="2:14" s="32" customFormat="1" ht="16.5">
      <c r="B64" s="31"/>
      <c r="C64" s="128"/>
      <c r="D64" s="24"/>
      <c r="E64" s="31"/>
      <c r="F64" s="31"/>
      <c r="G64" s="73"/>
      <c r="N64" s="29">
        <f>'DO'!B64</f>
        <v>0</v>
      </c>
    </row>
    <row r="65" spans="2:14" s="32" customFormat="1" ht="16.5">
      <c r="B65" s="31"/>
      <c r="C65" s="128"/>
      <c r="D65" s="25"/>
      <c r="E65" s="31"/>
      <c r="F65" s="31"/>
      <c r="G65" s="73"/>
      <c r="N65" s="29" t="str">
        <f>'DO'!B65</f>
        <v>Outcome 4</v>
      </c>
    </row>
    <row r="66" spans="2:14" s="32" customFormat="1" ht="16.5">
      <c r="B66" s="31"/>
      <c r="C66" s="128"/>
      <c r="D66" s="25"/>
      <c r="E66" s="31"/>
      <c r="F66" s="31"/>
      <c r="G66" s="73"/>
      <c r="N66" s="29">
        <f>'DO'!B66</f>
        <v>0</v>
      </c>
    </row>
    <row r="67" spans="2:14" s="32" customFormat="1" ht="17.25" thickBot="1">
      <c r="B67" s="31"/>
      <c r="C67" s="128"/>
      <c r="D67" s="26"/>
      <c r="E67" s="31"/>
      <c r="F67" s="31"/>
      <c r="G67" s="73"/>
      <c r="N67" s="29">
        <f>'DO'!B67</f>
        <v>0</v>
      </c>
    </row>
    <row r="68" spans="2:14" s="32" customFormat="1" ht="17.25" thickBot="1">
      <c r="B68" s="31"/>
      <c r="C68" s="128" t="s">
        <v>541</v>
      </c>
      <c r="D68" s="75">
        <f>J68</f>
      </c>
      <c r="E68" s="31"/>
      <c r="F68" s="31"/>
      <c r="G68" s="73"/>
      <c r="H68" s="32">
        <f>MATCH(C68,N:N,0)</f>
        <v>125</v>
      </c>
      <c r="I68" s="32" t="s">
        <v>47</v>
      </c>
      <c r="J68" s="32">
        <f ca="1">INDIRECT(I68&amp;H68)</f>
      </c>
      <c r="K68" s="32">
        <f>IF(J68=0,"",J68)</f>
      </c>
      <c r="N68" s="29">
        <f>'DO'!B68</f>
        <v>0</v>
      </c>
    </row>
    <row r="69" spans="2:14" s="32" customFormat="1" ht="16.5">
      <c r="B69" s="31"/>
      <c r="C69" s="124"/>
      <c r="D69" s="23"/>
      <c r="E69" s="31"/>
      <c r="F69" s="31"/>
      <c r="G69" s="73"/>
      <c r="N69" s="29">
        <f>'DO'!B69</f>
        <v>0</v>
      </c>
    </row>
    <row r="70" spans="2:14" s="32" customFormat="1" ht="16.5">
      <c r="B70" s="31"/>
      <c r="C70" s="128"/>
      <c r="D70" s="24"/>
      <c r="E70" s="31"/>
      <c r="F70" s="31"/>
      <c r="G70" s="73"/>
      <c r="N70" s="29">
        <f>'DO'!B70</f>
        <v>0</v>
      </c>
    </row>
    <row r="71" spans="2:14" s="32" customFormat="1" ht="16.5">
      <c r="B71" s="31"/>
      <c r="C71" s="128"/>
      <c r="D71" s="25"/>
      <c r="E71" s="31"/>
      <c r="F71" s="31"/>
      <c r="G71" s="73"/>
      <c r="N71" s="29">
        <f>'DO'!B71</f>
        <v>0</v>
      </c>
    </row>
    <row r="72" spans="2:14" s="32" customFormat="1" ht="16.5">
      <c r="B72" s="31"/>
      <c r="C72" s="128"/>
      <c r="D72" s="25"/>
      <c r="E72" s="31"/>
      <c r="F72" s="31"/>
      <c r="G72" s="73"/>
      <c r="N72" s="29">
        <f>'DO'!B72</f>
        <v>0</v>
      </c>
    </row>
    <row r="73" spans="2:14" s="32" customFormat="1" ht="17.25" thickBot="1">
      <c r="B73" s="31"/>
      <c r="C73" s="128"/>
      <c r="D73" s="26"/>
      <c r="E73" s="31"/>
      <c r="F73" s="31"/>
      <c r="G73" s="73"/>
      <c r="N73" s="29">
        <f>'DO'!B73</f>
        <v>0</v>
      </c>
    </row>
    <row r="74" spans="2:14" s="32" customFormat="1" ht="17.25" thickBot="1">
      <c r="B74" s="31"/>
      <c r="C74" s="128" t="s">
        <v>48</v>
      </c>
      <c r="D74" s="75">
        <f>J74</f>
      </c>
      <c r="E74" s="31"/>
      <c r="F74" s="31"/>
      <c r="G74" s="73"/>
      <c r="H74" s="32">
        <f>MATCH(C74,N:N,0)</f>
        <v>135</v>
      </c>
      <c r="I74" s="32" t="s">
        <v>47</v>
      </c>
      <c r="J74" s="32">
        <f ca="1">INDIRECT(I74&amp;H74)</f>
      </c>
      <c r="K74" s="32">
        <f>IF(J74=0,"",J74)</f>
      </c>
      <c r="N74" s="29">
        <f>'DO'!B74</f>
        <v>0</v>
      </c>
    </row>
    <row r="75" spans="2:14" s="32" customFormat="1" ht="16.5">
      <c r="B75" s="31"/>
      <c r="C75" s="128"/>
      <c r="D75" s="23"/>
      <c r="E75" s="31"/>
      <c r="F75" s="31"/>
      <c r="G75" s="73"/>
      <c r="N75" s="29" t="str">
        <f>'DO'!B75</f>
        <v>Outcome 5</v>
      </c>
    </row>
    <row r="76" spans="2:14" s="32" customFormat="1" ht="16.5">
      <c r="B76" s="31"/>
      <c r="C76" s="128"/>
      <c r="D76" s="24"/>
      <c r="E76" s="31"/>
      <c r="F76" s="31"/>
      <c r="G76" s="73"/>
      <c r="N76" s="29">
        <f>'DO'!B76</f>
        <v>0</v>
      </c>
    </row>
    <row r="77" spans="2:14" s="32" customFormat="1" ht="16.5">
      <c r="B77" s="31"/>
      <c r="C77" s="128"/>
      <c r="D77" s="25"/>
      <c r="E77" s="31"/>
      <c r="F77" s="31"/>
      <c r="G77" s="73"/>
      <c r="N77" s="29">
        <f>'DO'!B77</f>
        <v>0</v>
      </c>
    </row>
    <row r="78" spans="2:14" s="32" customFormat="1" ht="16.5">
      <c r="B78" s="31"/>
      <c r="C78" s="128"/>
      <c r="D78" s="25"/>
      <c r="E78" s="31"/>
      <c r="F78" s="31"/>
      <c r="G78" s="73"/>
      <c r="N78" s="29">
        <f>'DO'!B78</f>
        <v>0</v>
      </c>
    </row>
    <row r="79" spans="2:14" s="32" customFormat="1" ht="17.25" thickBot="1">
      <c r="B79" s="31"/>
      <c r="C79" s="128"/>
      <c r="D79" s="26"/>
      <c r="E79" s="31"/>
      <c r="F79" s="31"/>
      <c r="G79" s="73"/>
      <c r="N79" s="29">
        <f>'DO'!B79</f>
        <v>0</v>
      </c>
    </row>
    <row r="80" spans="2:14" s="32" customFormat="1" ht="17.25" thickBot="1">
      <c r="B80" s="31"/>
      <c r="C80" s="128" t="s">
        <v>49</v>
      </c>
      <c r="D80" s="75">
        <f>J80</f>
      </c>
      <c r="E80" s="31"/>
      <c r="F80" s="31"/>
      <c r="G80" s="73"/>
      <c r="H80" s="32">
        <f>MATCH(C80,N:N,0)</f>
        <v>145</v>
      </c>
      <c r="I80" s="32" t="s">
        <v>47</v>
      </c>
      <c r="J80" s="32">
        <f ca="1">INDIRECT(I80&amp;H80)</f>
      </c>
      <c r="K80" s="32">
        <f>IF(J80=0,"",J80)</f>
      </c>
      <c r="N80" s="29">
        <f>'DO'!B80</f>
        <v>0</v>
      </c>
    </row>
    <row r="81" spans="2:14" s="32" customFormat="1" ht="16.5">
      <c r="B81" s="31"/>
      <c r="C81" s="124"/>
      <c r="D81" s="23"/>
      <c r="E81" s="31"/>
      <c r="F81" s="31"/>
      <c r="G81" s="73"/>
      <c r="N81" s="29">
        <f>'DO'!B81</f>
        <v>0</v>
      </c>
    </row>
    <row r="82" spans="2:14" s="32" customFormat="1" ht="16.5">
      <c r="B82" s="31"/>
      <c r="C82" s="128"/>
      <c r="D82" s="24"/>
      <c r="E82" s="47"/>
      <c r="F82" s="31"/>
      <c r="G82" s="73"/>
      <c r="N82" s="29">
        <f>'DO'!B82</f>
        <v>0</v>
      </c>
    </row>
    <row r="83" spans="2:14" s="32" customFormat="1" ht="16.5">
      <c r="B83" s="31"/>
      <c r="C83" s="128"/>
      <c r="D83" s="25"/>
      <c r="E83" s="47"/>
      <c r="F83" s="31"/>
      <c r="G83" s="73"/>
      <c r="N83" s="29">
        <f>'DO'!B83</f>
        <v>0</v>
      </c>
    </row>
    <row r="84" spans="2:14" s="32" customFormat="1" ht="16.5">
      <c r="B84" s="31"/>
      <c r="C84" s="128"/>
      <c r="D84" s="25"/>
      <c r="E84" s="47"/>
      <c r="F84" s="31"/>
      <c r="G84" s="73"/>
      <c r="N84" s="29">
        <f>'DO'!B84</f>
        <v>0</v>
      </c>
    </row>
    <row r="85" spans="2:14" s="32" customFormat="1" ht="17.25" thickBot="1">
      <c r="B85" s="31"/>
      <c r="C85" s="128"/>
      <c r="D85" s="26"/>
      <c r="E85" s="31"/>
      <c r="F85" s="31"/>
      <c r="G85" s="73"/>
      <c r="N85" s="29" t="str">
        <f>'DO'!B85</f>
        <v>Outcome 6</v>
      </c>
    </row>
    <row r="86" spans="2:14" s="32" customFormat="1" ht="17.25" thickBot="1">
      <c r="B86" s="31"/>
      <c r="C86" s="128" t="s">
        <v>50</v>
      </c>
      <c r="D86" s="75">
        <f>J86</f>
      </c>
      <c r="E86" s="31"/>
      <c r="F86" s="31"/>
      <c r="G86" s="73"/>
      <c r="H86" s="32">
        <f>MATCH(C86,N:N,0)</f>
        <v>155</v>
      </c>
      <c r="I86" s="32" t="s">
        <v>47</v>
      </c>
      <c r="J86" s="32">
        <f ca="1">INDIRECT(I86&amp;H86)</f>
      </c>
      <c r="K86" s="32">
        <f>IF(J86=0,"",J86)</f>
      </c>
      <c r="N86" s="29">
        <f>'DO'!B86</f>
        <v>0</v>
      </c>
    </row>
    <row r="87" spans="2:14" s="32" customFormat="1" ht="16.5">
      <c r="B87" s="31"/>
      <c r="C87" s="128"/>
      <c r="D87" s="23"/>
      <c r="E87" s="31"/>
      <c r="F87" s="31"/>
      <c r="G87" s="73"/>
      <c r="N87" s="29">
        <f>'DO'!B87</f>
        <v>0</v>
      </c>
    </row>
    <row r="88" spans="2:14" s="32" customFormat="1" ht="16.5">
      <c r="B88" s="31"/>
      <c r="C88" s="128"/>
      <c r="D88" s="24"/>
      <c r="E88" s="31"/>
      <c r="F88" s="31"/>
      <c r="G88" s="73"/>
      <c r="N88" s="29">
        <f>'DO'!B88</f>
        <v>0</v>
      </c>
    </row>
    <row r="89" spans="2:14" s="32" customFormat="1" ht="16.5">
      <c r="B89" s="31"/>
      <c r="C89" s="128"/>
      <c r="D89" s="25"/>
      <c r="E89" s="31"/>
      <c r="F89" s="31"/>
      <c r="G89" s="73"/>
      <c r="N89" s="29">
        <f>'DO'!B89</f>
        <v>0</v>
      </c>
    </row>
    <row r="90" spans="2:14" s="32" customFormat="1" ht="16.5">
      <c r="B90" s="31"/>
      <c r="C90" s="128"/>
      <c r="D90" s="25"/>
      <c r="E90" s="31"/>
      <c r="F90" s="31"/>
      <c r="G90" s="73"/>
      <c r="N90" s="29">
        <f>'DO'!B90</f>
        <v>0</v>
      </c>
    </row>
    <row r="91" spans="2:14" s="32" customFormat="1" ht="17.25" thickBot="1">
      <c r="B91" s="31"/>
      <c r="C91" s="128"/>
      <c r="D91" s="26"/>
      <c r="E91" s="31"/>
      <c r="F91" s="31"/>
      <c r="G91" s="73"/>
      <c r="N91" s="29">
        <f>'DO'!B91</f>
        <v>0</v>
      </c>
    </row>
    <row r="92" spans="2:14" s="32" customFormat="1" ht="17.25" thickBot="1">
      <c r="B92" s="31"/>
      <c r="C92" s="128" t="s">
        <v>51</v>
      </c>
      <c r="D92" s="75">
        <f>J92</f>
      </c>
      <c r="E92" s="31"/>
      <c r="F92" s="31"/>
      <c r="G92" s="73"/>
      <c r="H92" s="32">
        <f>MATCH(C92,N:N,0)</f>
        <v>165</v>
      </c>
      <c r="I92" s="32" t="s">
        <v>47</v>
      </c>
      <c r="J92" s="32">
        <f ca="1">INDIRECT(I92&amp;H92)</f>
      </c>
      <c r="K92" s="32">
        <f>IF(J92=0,"",J92)</f>
      </c>
      <c r="N92" s="29">
        <f>'DO'!B92</f>
        <v>0</v>
      </c>
    </row>
    <row r="93" spans="2:14" s="32" customFormat="1" ht="16.5">
      <c r="B93" s="31"/>
      <c r="C93" s="128"/>
      <c r="D93" s="23"/>
      <c r="E93" s="31"/>
      <c r="F93" s="31"/>
      <c r="G93" s="73"/>
      <c r="N93" s="29">
        <f>'DO'!B93</f>
        <v>0</v>
      </c>
    </row>
    <row r="94" spans="2:14" s="32" customFormat="1" ht="16.5">
      <c r="B94" s="31"/>
      <c r="C94" s="128"/>
      <c r="D94" s="24"/>
      <c r="E94" s="31"/>
      <c r="F94" s="31"/>
      <c r="G94" s="73"/>
      <c r="N94" s="29">
        <f>'DO'!B94</f>
        <v>0</v>
      </c>
    </row>
    <row r="95" spans="2:14" s="32" customFormat="1" ht="16.5">
      <c r="B95" s="31"/>
      <c r="C95" s="128"/>
      <c r="D95" s="25"/>
      <c r="E95" s="31"/>
      <c r="F95" s="31"/>
      <c r="G95" s="73"/>
      <c r="N95" s="29" t="str">
        <f>'DO'!B95</f>
        <v>Outcome 7</v>
      </c>
    </row>
    <row r="96" spans="2:14" s="32" customFormat="1" ht="16.5">
      <c r="B96" s="31"/>
      <c r="C96" s="128"/>
      <c r="D96" s="25"/>
      <c r="E96" s="31"/>
      <c r="F96" s="31"/>
      <c r="G96" s="73"/>
      <c r="N96" s="29">
        <f>'DO'!B96</f>
        <v>0</v>
      </c>
    </row>
    <row r="97" spans="2:14" s="32" customFormat="1" ht="17.25" thickBot="1">
      <c r="B97" s="31"/>
      <c r="C97" s="128"/>
      <c r="D97" s="26"/>
      <c r="E97" s="31"/>
      <c r="F97" s="31"/>
      <c r="G97" s="73"/>
      <c r="N97" s="29">
        <f>'DO'!B97</f>
        <v>0</v>
      </c>
    </row>
    <row r="98" spans="2:14" s="32" customFormat="1" ht="17.25" thickBot="1">
      <c r="B98" s="31"/>
      <c r="C98" s="128" t="s">
        <v>52</v>
      </c>
      <c r="D98" s="75">
        <f>J98</f>
      </c>
      <c r="E98" s="31"/>
      <c r="F98" s="31"/>
      <c r="G98" s="73"/>
      <c r="H98" s="32">
        <f>MATCH(C98,N:N,0)</f>
        <v>175</v>
      </c>
      <c r="I98" s="32" t="s">
        <v>47</v>
      </c>
      <c r="J98" s="32">
        <f ca="1">INDIRECT(I98&amp;H98)</f>
      </c>
      <c r="K98" s="32">
        <f>IF(J98=0,"",J98)</f>
      </c>
      <c r="N98" s="29">
        <f>'DO'!B98</f>
        <v>0</v>
      </c>
    </row>
    <row r="99" spans="2:14" s="32" customFormat="1" ht="16.5">
      <c r="B99" s="31"/>
      <c r="C99" s="128"/>
      <c r="D99" s="23"/>
      <c r="E99" s="31"/>
      <c r="F99" s="31"/>
      <c r="G99" s="73"/>
      <c r="N99" s="29">
        <f>'DO'!B99</f>
        <v>0</v>
      </c>
    </row>
    <row r="100" spans="2:14" s="32" customFormat="1" ht="16.5">
      <c r="B100" s="31"/>
      <c r="C100" s="128"/>
      <c r="D100" s="24"/>
      <c r="E100" s="31"/>
      <c r="F100" s="31"/>
      <c r="G100" s="73"/>
      <c r="N100" s="29">
        <f>'DO'!B100</f>
        <v>0</v>
      </c>
    </row>
    <row r="101" spans="2:14" s="32" customFormat="1" ht="16.5">
      <c r="B101" s="31"/>
      <c r="C101" s="128"/>
      <c r="D101" s="25"/>
      <c r="E101" s="31"/>
      <c r="F101" s="31"/>
      <c r="G101" s="73"/>
      <c r="N101" s="29">
        <f>'DO'!B101</f>
        <v>0</v>
      </c>
    </row>
    <row r="102" spans="2:14" s="32" customFormat="1" ht="16.5">
      <c r="B102" s="31"/>
      <c r="C102" s="128"/>
      <c r="D102" s="25"/>
      <c r="E102" s="31"/>
      <c r="F102" s="31"/>
      <c r="G102" s="73"/>
      <c r="N102" s="29">
        <f>'DO'!B102</f>
        <v>0</v>
      </c>
    </row>
    <row r="103" spans="2:14" s="32" customFormat="1" ht="17.25" thickBot="1">
      <c r="B103" s="31"/>
      <c r="C103" s="128"/>
      <c r="D103" s="26"/>
      <c r="E103" s="31"/>
      <c r="F103" s="31"/>
      <c r="G103" s="73"/>
      <c r="N103" s="29">
        <f>'DO'!B103</f>
        <v>0</v>
      </c>
    </row>
    <row r="104" spans="2:14" s="32" customFormat="1" ht="17.25" thickBot="1">
      <c r="B104" s="31"/>
      <c r="C104" s="128" t="s">
        <v>53</v>
      </c>
      <c r="D104" s="75">
        <f>J104</f>
      </c>
      <c r="E104" s="31"/>
      <c r="F104" s="31"/>
      <c r="G104" s="73"/>
      <c r="H104" s="32">
        <f>MATCH(C104,N:N,0)</f>
        <v>185</v>
      </c>
      <c r="I104" s="32" t="s">
        <v>47</v>
      </c>
      <c r="J104" s="32">
        <f ca="1">INDIRECT(I104&amp;H104)</f>
      </c>
      <c r="K104" s="32">
        <f>IF(J104=0,"",J104)</f>
      </c>
      <c r="N104" s="29">
        <f>'DO'!B104</f>
        <v>0</v>
      </c>
    </row>
    <row r="105" spans="2:14" s="32" customFormat="1" ht="16.5">
      <c r="B105" s="31"/>
      <c r="C105" s="124"/>
      <c r="D105" s="23"/>
      <c r="E105" s="31"/>
      <c r="F105" s="31"/>
      <c r="G105" s="73"/>
      <c r="N105" s="29" t="str">
        <f>'DO'!B105</f>
        <v>Outcome 8</v>
      </c>
    </row>
    <row r="106" spans="2:14" s="32" customFormat="1" ht="16.5">
      <c r="B106" s="31"/>
      <c r="C106" s="128"/>
      <c r="D106" s="24"/>
      <c r="E106" s="31"/>
      <c r="F106" s="31"/>
      <c r="G106" s="73"/>
      <c r="N106" s="29">
        <f>'DO'!B106</f>
        <v>0</v>
      </c>
    </row>
    <row r="107" spans="2:14" s="32" customFormat="1" ht="16.5">
      <c r="B107" s="31"/>
      <c r="C107" s="128"/>
      <c r="D107" s="25"/>
      <c r="E107" s="31"/>
      <c r="F107" s="31"/>
      <c r="G107" s="73"/>
      <c r="N107" s="29">
        <f>'DO'!B107</f>
        <v>0</v>
      </c>
    </row>
    <row r="108" spans="2:14" s="32" customFormat="1" ht="16.5">
      <c r="B108" s="31"/>
      <c r="C108" s="128"/>
      <c r="D108" s="25"/>
      <c r="E108" s="31"/>
      <c r="F108" s="31"/>
      <c r="G108" s="73"/>
      <c r="N108" s="29">
        <f>'DO'!B108</f>
        <v>0</v>
      </c>
    </row>
    <row r="109" spans="2:14" s="32" customFormat="1" ht="17.25" thickBot="1">
      <c r="B109" s="31"/>
      <c r="C109" s="128"/>
      <c r="D109" s="26"/>
      <c r="E109" s="31"/>
      <c r="F109" s="31"/>
      <c r="G109" s="73"/>
      <c r="N109" s="29">
        <f>'DO'!B109</f>
        <v>0</v>
      </c>
    </row>
    <row r="110" spans="2:14" s="32" customFormat="1" ht="17.25" thickBot="1">
      <c r="B110" s="31"/>
      <c r="C110" s="128" t="s">
        <v>54</v>
      </c>
      <c r="D110" s="75">
        <f>J110</f>
      </c>
      <c r="E110" s="31"/>
      <c r="F110" s="31"/>
      <c r="G110" s="73"/>
      <c r="H110" s="32">
        <f>MATCH(C110,N:N,0)</f>
        <v>195</v>
      </c>
      <c r="I110" s="32" t="s">
        <v>47</v>
      </c>
      <c r="J110" s="32">
        <f ca="1">INDIRECT(I110&amp;H110)</f>
      </c>
      <c r="K110" s="32">
        <f>IF(J110=0,"",J110)</f>
      </c>
      <c r="N110" s="29">
        <f>'DO'!B110</f>
        <v>0</v>
      </c>
    </row>
    <row r="111" spans="2:14" s="32" customFormat="1" ht="16.5">
      <c r="B111" s="31"/>
      <c r="C111" s="124"/>
      <c r="D111" s="23"/>
      <c r="E111" s="31"/>
      <c r="F111" s="31"/>
      <c r="G111" s="73"/>
      <c r="N111" s="29">
        <f>'DO'!B111</f>
        <v>0</v>
      </c>
    </row>
    <row r="112" spans="2:14" s="32" customFormat="1" ht="16.5">
      <c r="B112" s="31"/>
      <c r="C112" s="128"/>
      <c r="D112" s="24"/>
      <c r="E112" s="31"/>
      <c r="F112" s="31"/>
      <c r="G112" s="73"/>
      <c r="N112" s="29">
        <f>'DO'!B112</f>
        <v>0</v>
      </c>
    </row>
    <row r="113" spans="2:14" s="32" customFormat="1" ht="16.5">
      <c r="B113" s="31"/>
      <c r="C113" s="128"/>
      <c r="D113" s="25"/>
      <c r="E113" s="31"/>
      <c r="F113" s="31"/>
      <c r="G113" s="73"/>
      <c r="N113" s="29">
        <f>'DO'!B113</f>
        <v>0</v>
      </c>
    </row>
    <row r="114" spans="2:14" s="32" customFormat="1" ht="16.5">
      <c r="B114" s="31"/>
      <c r="C114" s="128"/>
      <c r="D114" s="25"/>
      <c r="E114" s="31"/>
      <c r="F114" s="31"/>
      <c r="G114" s="73"/>
      <c r="N114" s="29">
        <f>'DO'!B114</f>
        <v>0</v>
      </c>
    </row>
    <row r="115" spans="2:14" s="32" customFormat="1" ht="17.25" thickBot="1">
      <c r="B115" s="31"/>
      <c r="C115" s="128"/>
      <c r="D115" s="26"/>
      <c r="E115" s="31"/>
      <c r="F115" s="31"/>
      <c r="G115" s="73"/>
      <c r="N115" s="29" t="str">
        <f>'DO'!B115</f>
        <v>Outcome 9</v>
      </c>
    </row>
    <row r="116" spans="2:14" s="32" customFormat="1" ht="17.25" thickBot="1">
      <c r="B116" s="31"/>
      <c r="C116" s="128" t="s">
        <v>55</v>
      </c>
      <c r="D116" s="75">
        <f>J116</f>
      </c>
      <c r="E116" s="31"/>
      <c r="F116" s="31"/>
      <c r="G116" s="73"/>
      <c r="H116" s="32">
        <f>MATCH(C116,N:N,0)</f>
        <v>205</v>
      </c>
      <c r="I116" s="32" t="s">
        <v>47</v>
      </c>
      <c r="J116" s="32">
        <f ca="1">INDIRECT(I116&amp;H116)</f>
      </c>
      <c r="K116" s="32">
        <f>IF(J116=0,"",J116)</f>
      </c>
      <c r="N116" s="29">
        <f>'DO'!B116</f>
        <v>0</v>
      </c>
    </row>
    <row r="117" spans="2:14" s="32" customFormat="1" ht="16.5">
      <c r="B117" s="31"/>
      <c r="C117" s="124"/>
      <c r="D117" s="23"/>
      <c r="E117" s="31"/>
      <c r="F117" s="31"/>
      <c r="G117" s="73"/>
      <c r="N117" s="29">
        <f>'DO'!B117</f>
        <v>0</v>
      </c>
    </row>
    <row r="118" spans="2:14" s="32" customFormat="1" ht="16.5">
      <c r="B118" s="31"/>
      <c r="C118" s="128"/>
      <c r="D118" s="24"/>
      <c r="E118" s="31"/>
      <c r="F118" s="31"/>
      <c r="G118" s="73"/>
      <c r="N118" s="29">
        <f>'DO'!B118</f>
        <v>0</v>
      </c>
    </row>
    <row r="119" spans="2:14" s="32" customFormat="1" ht="16.5">
      <c r="B119" s="31"/>
      <c r="C119" s="128"/>
      <c r="D119" s="25"/>
      <c r="E119" s="31"/>
      <c r="F119" s="31"/>
      <c r="G119" s="73"/>
      <c r="N119" s="29">
        <f>'DO'!B119</f>
        <v>0</v>
      </c>
    </row>
    <row r="120" spans="2:14" s="32" customFormat="1" ht="16.5">
      <c r="B120" s="31"/>
      <c r="C120" s="128"/>
      <c r="D120" s="25"/>
      <c r="E120" s="31"/>
      <c r="F120" s="31"/>
      <c r="G120" s="73"/>
      <c r="N120" s="29">
        <f>'DO'!B120</f>
        <v>0</v>
      </c>
    </row>
    <row r="121" spans="2:14" s="32" customFormat="1" ht="17.25" thickBot="1">
      <c r="B121" s="31"/>
      <c r="C121" s="128"/>
      <c r="D121" s="26"/>
      <c r="E121" s="31"/>
      <c r="F121" s="31"/>
      <c r="G121" s="73"/>
      <c r="N121" s="29">
        <f>'DO'!B121</f>
        <v>0</v>
      </c>
    </row>
    <row r="122" spans="2:14" s="32" customFormat="1" ht="17.25" thickBot="1">
      <c r="B122" s="31"/>
      <c r="C122" s="128" t="s">
        <v>56</v>
      </c>
      <c r="D122" s="75">
        <f>J122</f>
      </c>
      <c r="E122" s="31"/>
      <c r="F122" s="31"/>
      <c r="G122" s="73"/>
      <c r="H122" s="32">
        <f>MATCH(C122,N:N,0)</f>
        <v>215</v>
      </c>
      <c r="I122" s="32" t="s">
        <v>47</v>
      </c>
      <c r="J122" s="32">
        <f ca="1">INDIRECT(I122&amp;H122)</f>
      </c>
      <c r="K122" s="32">
        <f>IF(J122=0,"",J122)</f>
      </c>
      <c r="N122" s="29">
        <f>'DO'!B122</f>
        <v>0</v>
      </c>
    </row>
    <row r="123" spans="2:14" s="32" customFormat="1" ht="16.5">
      <c r="B123" s="31"/>
      <c r="C123" s="124"/>
      <c r="D123" s="23"/>
      <c r="E123" s="31"/>
      <c r="F123" s="31"/>
      <c r="G123" s="73"/>
      <c r="N123" s="29">
        <f>'DO'!B123</f>
        <v>0</v>
      </c>
    </row>
    <row r="124" spans="2:14" s="32" customFormat="1" ht="16.5">
      <c r="B124" s="31"/>
      <c r="C124" s="128"/>
      <c r="D124" s="24"/>
      <c r="E124" s="31"/>
      <c r="F124" s="31"/>
      <c r="G124" s="73"/>
      <c r="N124" s="29">
        <f>'DO'!B124</f>
        <v>0</v>
      </c>
    </row>
    <row r="125" spans="2:14" s="32" customFormat="1" ht="16.5">
      <c r="B125" s="31"/>
      <c r="C125" s="128"/>
      <c r="D125" s="25"/>
      <c r="E125" s="31"/>
      <c r="F125" s="31"/>
      <c r="G125" s="73"/>
      <c r="N125" s="29" t="str">
        <f>'DO'!B125</f>
        <v>Outcome 10</v>
      </c>
    </row>
    <row r="126" spans="2:14" s="32" customFormat="1" ht="16.5">
      <c r="B126" s="31"/>
      <c r="C126" s="128"/>
      <c r="D126" s="25"/>
      <c r="E126" s="31"/>
      <c r="F126" s="31"/>
      <c r="G126" s="73"/>
      <c r="N126" s="29">
        <f>'DO'!B126</f>
        <v>0</v>
      </c>
    </row>
    <row r="127" spans="2:14" s="32" customFormat="1" ht="17.25" thickBot="1">
      <c r="B127" s="31"/>
      <c r="C127" s="128"/>
      <c r="D127" s="26"/>
      <c r="E127" s="31"/>
      <c r="F127" s="31"/>
      <c r="G127" s="73"/>
      <c r="N127" s="29">
        <f>'DO'!B127</f>
        <v>0</v>
      </c>
    </row>
    <row r="128" spans="2:14" s="32" customFormat="1" ht="17.25" thickBot="1">
      <c r="B128" s="31"/>
      <c r="C128" s="128" t="s">
        <v>57</v>
      </c>
      <c r="D128" s="75">
        <f>J128</f>
      </c>
      <c r="E128" s="31"/>
      <c r="F128" s="31"/>
      <c r="G128" s="73"/>
      <c r="H128" s="32">
        <f>MATCH(C128,N:N,0)</f>
        <v>225</v>
      </c>
      <c r="I128" s="32" t="s">
        <v>47</v>
      </c>
      <c r="J128" s="32">
        <f ca="1">INDIRECT(I128&amp;H128)</f>
      </c>
      <c r="K128" s="32">
        <f>IF(J128=0,"",J128)</f>
      </c>
      <c r="N128" s="29">
        <f>'DO'!B128</f>
        <v>0</v>
      </c>
    </row>
    <row r="129" spans="2:14" s="32" customFormat="1" ht="16.5">
      <c r="B129" s="31"/>
      <c r="C129" s="124"/>
      <c r="D129" s="23"/>
      <c r="E129" s="31"/>
      <c r="F129" s="31"/>
      <c r="G129" s="73"/>
      <c r="N129" s="29">
        <f>'DO'!B129</f>
        <v>0</v>
      </c>
    </row>
    <row r="130" spans="2:14" s="32" customFormat="1" ht="16.5">
      <c r="B130" s="31"/>
      <c r="C130" s="128"/>
      <c r="D130" s="24"/>
      <c r="E130" s="31"/>
      <c r="F130" s="31"/>
      <c r="G130" s="73"/>
      <c r="N130" s="29">
        <f>'DO'!B130</f>
        <v>0</v>
      </c>
    </row>
    <row r="131" spans="2:14" s="32" customFormat="1" ht="16.5">
      <c r="B131" s="31"/>
      <c r="C131" s="128"/>
      <c r="D131" s="25"/>
      <c r="E131" s="31"/>
      <c r="F131" s="31"/>
      <c r="G131" s="73"/>
      <c r="N131" s="29">
        <f>'DO'!B131</f>
        <v>0</v>
      </c>
    </row>
    <row r="132" spans="2:14" s="32" customFormat="1" ht="16.5">
      <c r="B132" s="31"/>
      <c r="C132" s="128"/>
      <c r="D132" s="25"/>
      <c r="E132" s="31"/>
      <c r="F132" s="31"/>
      <c r="G132" s="73"/>
      <c r="N132" s="29">
        <f>'DO'!B132</f>
        <v>0</v>
      </c>
    </row>
    <row r="133" spans="2:14" s="32" customFormat="1" ht="17.25" thickBot="1">
      <c r="B133" s="31"/>
      <c r="C133" s="128"/>
      <c r="D133" s="26"/>
      <c r="E133" s="31"/>
      <c r="F133" s="31"/>
      <c r="G133" s="73"/>
      <c r="N133" s="29">
        <f>'DO'!B133</f>
        <v>0</v>
      </c>
    </row>
    <row r="134" spans="2:14" s="32" customFormat="1" ht="17.25" thickBot="1">
      <c r="B134" s="31"/>
      <c r="C134" s="128" t="s">
        <v>58</v>
      </c>
      <c r="D134" s="75">
        <f>J134</f>
      </c>
      <c r="E134" s="31"/>
      <c r="F134" s="31"/>
      <c r="G134" s="73"/>
      <c r="H134" s="32">
        <f>MATCH(C134,N:N,0)</f>
        <v>235</v>
      </c>
      <c r="I134" s="32" t="s">
        <v>47</v>
      </c>
      <c r="J134" s="32">
        <f ca="1">INDIRECT(I134&amp;H134)</f>
      </c>
      <c r="K134" s="32">
        <f>IF(J134=0,"",J134)</f>
      </c>
      <c r="N134" s="29">
        <f>'DO'!B134</f>
        <v>0</v>
      </c>
    </row>
    <row r="135" spans="2:14" s="32" customFormat="1" ht="16.5">
      <c r="B135" s="31"/>
      <c r="C135" s="128"/>
      <c r="D135" s="23"/>
      <c r="E135" s="31"/>
      <c r="F135" s="31"/>
      <c r="G135" s="73"/>
      <c r="N135" s="29" t="str">
        <f>'DO'!B135</f>
        <v>Outcome 11</v>
      </c>
    </row>
    <row r="136" spans="2:14" s="32" customFormat="1" ht="16.5">
      <c r="B136" s="31"/>
      <c r="C136" s="128"/>
      <c r="D136" s="24"/>
      <c r="E136" s="31"/>
      <c r="F136" s="31"/>
      <c r="G136" s="73"/>
      <c r="N136" s="29">
        <f>'DO'!B136</f>
        <v>0</v>
      </c>
    </row>
    <row r="137" spans="2:14" s="32" customFormat="1" ht="16.5">
      <c r="B137" s="31"/>
      <c r="C137" s="128"/>
      <c r="D137" s="25"/>
      <c r="E137" s="31"/>
      <c r="F137" s="31"/>
      <c r="G137" s="73"/>
      <c r="N137" s="29">
        <f>'DO'!B137</f>
        <v>0</v>
      </c>
    </row>
    <row r="138" spans="2:14" s="32" customFormat="1" ht="16.5">
      <c r="B138" s="31"/>
      <c r="C138" s="128"/>
      <c r="D138" s="25"/>
      <c r="E138" s="31"/>
      <c r="F138" s="31"/>
      <c r="G138" s="73"/>
      <c r="N138" s="29">
        <f>'DO'!B138</f>
        <v>0</v>
      </c>
    </row>
    <row r="139" spans="2:14" s="32" customFormat="1" ht="17.25" thickBot="1">
      <c r="B139" s="31"/>
      <c r="C139" s="128"/>
      <c r="D139" s="26"/>
      <c r="E139" s="31"/>
      <c r="F139" s="31"/>
      <c r="G139" s="73"/>
      <c r="N139" s="29">
        <f>'DO'!B139</f>
        <v>0</v>
      </c>
    </row>
    <row r="140" spans="2:14" s="32" customFormat="1" ht="17.25" thickBot="1">
      <c r="B140" s="31"/>
      <c r="C140" s="128" t="s">
        <v>59</v>
      </c>
      <c r="D140" s="75">
        <f>J140</f>
      </c>
      <c r="E140" s="31"/>
      <c r="F140" s="31"/>
      <c r="G140" s="73"/>
      <c r="H140" s="32">
        <f>MATCH(C140,N:N,0)</f>
        <v>245</v>
      </c>
      <c r="I140" s="32" t="s">
        <v>47</v>
      </c>
      <c r="J140" s="32">
        <f ca="1">INDIRECT(I140&amp;H140)</f>
      </c>
      <c r="K140" s="32">
        <f>IF(J140=0,"",J140)</f>
      </c>
      <c r="N140" s="29">
        <f>'DO'!B140</f>
        <v>0</v>
      </c>
    </row>
    <row r="141" spans="2:14" s="32" customFormat="1" ht="16.5">
      <c r="B141" s="31"/>
      <c r="C141" s="124"/>
      <c r="D141" s="23"/>
      <c r="E141" s="31"/>
      <c r="F141" s="31"/>
      <c r="G141" s="73"/>
      <c r="N141" s="29">
        <f>'DO'!B141</f>
        <v>0</v>
      </c>
    </row>
    <row r="142" spans="2:14" s="32" customFormat="1" ht="16.5">
      <c r="B142" s="31"/>
      <c r="C142" s="128"/>
      <c r="D142" s="24"/>
      <c r="E142" s="47"/>
      <c r="F142" s="31"/>
      <c r="G142" s="73"/>
      <c r="N142" s="29">
        <f>'DO'!B142</f>
        <v>0</v>
      </c>
    </row>
    <row r="143" spans="2:14" s="32" customFormat="1" ht="16.5">
      <c r="B143" s="31"/>
      <c r="C143" s="128"/>
      <c r="D143" s="25"/>
      <c r="E143" s="47"/>
      <c r="F143" s="31"/>
      <c r="G143" s="73"/>
      <c r="N143" s="29">
        <f>'DO'!B143</f>
        <v>0</v>
      </c>
    </row>
    <row r="144" spans="2:14" s="32" customFormat="1" ht="16.5">
      <c r="B144" s="31"/>
      <c r="C144" s="128"/>
      <c r="D144" s="25"/>
      <c r="E144" s="47"/>
      <c r="F144" s="31"/>
      <c r="G144" s="73"/>
      <c r="N144" s="29">
        <f>'DO'!B144</f>
        <v>0</v>
      </c>
    </row>
    <row r="145" spans="2:14" s="32" customFormat="1" ht="17.25" thickBot="1">
      <c r="B145" s="31"/>
      <c r="C145" s="128"/>
      <c r="D145" s="26"/>
      <c r="E145" s="31"/>
      <c r="F145" s="31"/>
      <c r="G145" s="73"/>
      <c r="N145" s="29" t="str">
        <f>'DO'!B145</f>
        <v>Outcome 12</v>
      </c>
    </row>
    <row r="146" spans="2:14" s="32" customFormat="1" ht="17.25" thickBot="1">
      <c r="B146" s="31"/>
      <c r="C146" s="128" t="s">
        <v>60</v>
      </c>
      <c r="D146" s="75">
        <f>J146</f>
      </c>
      <c r="E146" s="31"/>
      <c r="F146" s="31"/>
      <c r="G146" s="73"/>
      <c r="H146" s="32">
        <f>MATCH(C146,N:N,0)</f>
        <v>255</v>
      </c>
      <c r="I146" s="32" t="s">
        <v>47</v>
      </c>
      <c r="J146" s="32">
        <f ca="1">INDIRECT(I146&amp;H146)</f>
      </c>
      <c r="K146" s="32">
        <f>IF(J146=0,"",J146)</f>
      </c>
      <c r="N146" s="29">
        <f>'DO'!B146</f>
        <v>0</v>
      </c>
    </row>
    <row r="147" spans="2:14" s="32" customFormat="1" ht="16.5">
      <c r="B147" s="31"/>
      <c r="C147" s="128"/>
      <c r="D147" s="23"/>
      <c r="E147" s="31"/>
      <c r="F147" s="31"/>
      <c r="G147" s="73"/>
      <c r="N147" s="29">
        <f>'DO'!B147</f>
        <v>0</v>
      </c>
    </row>
    <row r="148" spans="2:14" s="32" customFormat="1" ht="16.5">
      <c r="B148" s="31"/>
      <c r="C148" s="128"/>
      <c r="D148" s="24"/>
      <c r="E148" s="31"/>
      <c r="F148" s="31"/>
      <c r="G148" s="73"/>
      <c r="N148" s="29">
        <f>'DO'!B148</f>
        <v>0</v>
      </c>
    </row>
    <row r="149" spans="2:14" s="32" customFormat="1" ht="16.5">
      <c r="B149" s="31"/>
      <c r="C149" s="128"/>
      <c r="D149" s="25"/>
      <c r="E149" s="31"/>
      <c r="F149" s="31"/>
      <c r="G149" s="73"/>
      <c r="N149" s="29">
        <f>'DO'!B149</f>
        <v>0</v>
      </c>
    </row>
    <row r="150" spans="2:14" s="32" customFormat="1" ht="16.5">
      <c r="B150" s="31"/>
      <c r="C150" s="128"/>
      <c r="D150" s="25"/>
      <c r="E150" s="31"/>
      <c r="F150" s="31"/>
      <c r="G150" s="73"/>
      <c r="N150" s="29">
        <f>'DO'!B150</f>
        <v>0</v>
      </c>
    </row>
    <row r="151" spans="2:14" s="32" customFormat="1" ht="17.25" thickBot="1">
      <c r="B151" s="31"/>
      <c r="C151" s="128"/>
      <c r="D151" s="26"/>
      <c r="E151" s="31"/>
      <c r="F151" s="31"/>
      <c r="G151" s="73"/>
      <c r="N151" s="29">
        <f>'DO'!B151</f>
        <v>0</v>
      </c>
    </row>
    <row r="152" spans="2:14" s="32" customFormat="1" ht="17.25" thickBot="1">
      <c r="B152" s="31"/>
      <c r="C152" s="128" t="s">
        <v>61</v>
      </c>
      <c r="D152" s="75">
        <f>J152</f>
      </c>
      <c r="E152" s="31"/>
      <c r="F152" s="31"/>
      <c r="G152" s="73"/>
      <c r="H152" s="32">
        <f>MATCH(C152,N:N,0)</f>
        <v>265</v>
      </c>
      <c r="I152" s="32" t="s">
        <v>47</v>
      </c>
      <c r="J152" s="32">
        <f ca="1">INDIRECT(I152&amp;H152)</f>
      </c>
      <c r="K152" s="32">
        <f>IF(J152=0,"",J152)</f>
      </c>
      <c r="N152" s="29">
        <f>'DO'!B152</f>
        <v>0</v>
      </c>
    </row>
    <row r="153" spans="2:14" s="32" customFormat="1" ht="16.5">
      <c r="B153" s="31"/>
      <c r="C153" s="128"/>
      <c r="D153" s="23"/>
      <c r="E153" s="31"/>
      <c r="F153" s="31"/>
      <c r="G153" s="73"/>
      <c r="N153" s="29">
        <f>'DO'!B153</f>
        <v>0</v>
      </c>
    </row>
    <row r="154" spans="2:14" s="32" customFormat="1" ht="16.5">
      <c r="B154" s="31"/>
      <c r="C154" s="128"/>
      <c r="D154" s="24"/>
      <c r="E154" s="31"/>
      <c r="F154" s="31"/>
      <c r="G154" s="73"/>
      <c r="N154" s="29">
        <f>'DO'!B154</f>
        <v>0</v>
      </c>
    </row>
    <row r="155" spans="2:14" s="32" customFormat="1" ht="16.5">
      <c r="B155" s="31"/>
      <c r="C155" s="128"/>
      <c r="D155" s="25"/>
      <c r="E155" s="31"/>
      <c r="F155" s="31"/>
      <c r="G155" s="73"/>
      <c r="N155" s="29" t="str">
        <f>'DO'!B155</f>
        <v>Outcome 13</v>
      </c>
    </row>
    <row r="156" spans="2:14" s="32" customFormat="1" ht="16.5">
      <c r="B156" s="31"/>
      <c r="C156" s="128"/>
      <c r="D156" s="25"/>
      <c r="E156" s="31"/>
      <c r="F156" s="31"/>
      <c r="G156" s="73"/>
      <c r="N156" s="29">
        <f>'DO'!B156</f>
        <v>0</v>
      </c>
    </row>
    <row r="157" spans="2:14" s="32" customFormat="1" ht="17.25" thickBot="1">
      <c r="B157" s="31"/>
      <c r="C157" s="128"/>
      <c r="D157" s="26"/>
      <c r="E157" s="31"/>
      <c r="F157" s="31"/>
      <c r="G157" s="73"/>
      <c r="N157" s="29">
        <f>'DO'!B157</f>
        <v>0</v>
      </c>
    </row>
    <row r="158" spans="2:14" s="32" customFormat="1" ht="17.25" thickBot="1">
      <c r="B158" s="31"/>
      <c r="C158" s="128" t="s">
        <v>62</v>
      </c>
      <c r="D158" s="75">
        <f>J158</f>
      </c>
      <c r="E158" s="31"/>
      <c r="F158" s="31"/>
      <c r="G158" s="73"/>
      <c r="H158" s="32">
        <f>MATCH(C158,N:N,0)</f>
        <v>275</v>
      </c>
      <c r="I158" s="32" t="s">
        <v>47</v>
      </c>
      <c r="J158" s="32">
        <f ca="1">INDIRECT(I158&amp;H158)</f>
      </c>
      <c r="K158" s="32">
        <f>IF(J158=0,"",J158)</f>
      </c>
      <c r="N158" s="29">
        <f>'DO'!B158</f>
        <v>0</v>
      </c>
    </row>
    <row r="159" spans="2:14" s="32" customFormat="1" ht="16.5">
      <c r="B159" s="31"/>
      <c r="C159" s="128"/>
      <c r="D159" s="23"/>
      <c r="E159" s="31"/>
      <c r="F159" s="31"/>
      <c r="G159" s="73"/>
      <c r="N159" s="29">
        <f>'DO'!B159</f>
        <v>0</v>
      </c>
    </row>
    <row r="160" spans="2:14" s="32" customFormat="1" ht="16.5">
      <c r="B160" s="31"/>
      <c r="C160" s="128"/>
      <c r="D160" s="24"/>
      <c r="E160" s="31"/>
      <c r="F160" s="31"/>
      <c r="G160" s="73"/>
      <c r="N160" s="29">
        <f>'DO'!B160</f>
        <v>0</v>
      </c>
    </row>
    <row r="161" spans="2:14" s="32" customFormat="1" ht="16.5">
      <c r="B161" s="31"/>
      <c r="C161" s="128"/>
      <c r="D161" s="25"/>
      <c r="E161" s="31"/>
      <c r="F161" s="31"/>
      <c r="G161" s="73"/>
      <c r="N161" s="29">
        <f>'DO'!B161</f>
        <v>0</v>
      </c>
    </row>
    <row r="162" spans="2:14" s="32" customFormat="1" ht="16.5">
      <c r="B162" s="31"/>
      <c r="C162" s="128"/>
      <c r="D162" s="25"/>
      <c r="E162" s="31"/>
      <c r="F162" s="31"/>
      <c r="G162" s="73"/>
      <c r="N162" s="29">
        <f>'DO'!B162</f>
        <v>0</v>
      </c>
    </row>
    <row r="163" spans="2:14" s="32" customFormat="1" ht="17.25" thickBot="1">
      <c r="B163" s="31"/>
      <c r="C163" s="128"/>
      <c r="D163" s="26"/>
      <c r="E163" s="31"/>
      <c r="F163" s="31"/>
      <c r="G163" s="73"/>
      <c r="N163" s="29">
        <f>'DO'!B163</f>
        <v>0</v>
      </c>
    </row>
    <row r="164" spans="2:14" s="32" customFormat="1" ht="17.25" thickBot="1">
      <c r="B164" s="31"/>
      <c r="C164" s="128" t="s">
        <v>63</v>
      </c>
      <c r="D164" s="75">
        <f>J164</f>
      </c>
      <c r="E164" s="31"/>
      <c r="F164" s="31"/>
      <c r="G164" s="73"/>
      <c r="H164" s="32">
        <f>MATCH(C164,N:N,0)</f>
        <v>285</v>
      </c>
      <c r="I164" s="32" t="s">
        <v>47</v>
      </c>
      <c r="J164" s="32">
        <f ca="1">INDIRECT(I164&amp;H164)</f>
      </c>
      <c r="K164" s="32">
        <f>IF(J164=0,"",J164)</f>
      </c>
      <c r="N164" s="29">
        <f>'DO'!B164</f>
        <v>0</v>
      </c>
    </row>
    <row r="165" spans="2:14" s="32" customFormat="1" ht="16.5">
      <c r="B165" s="31"/>
      <c r="C165" s="124"/>
      <c r="D165" s="23"/>
      <c r="E165" s="31"/>
      <c r="F165" s="31"/>
      <c r="G165" s="73"/>
      <c r="N165" s="29" t="str">
        <f>'DO'!B165</f>
        <v>Outcome 14</v>
      </c>
    </row>
    <row r="166" spans="2:14" s="32" customFormat="1" ht="16.5">
      <c r="B166" s="31"/>
      <c r="C166" s="128"/>
      <c r="D166" s="24"/>
      <c r="E166" s="31"/>
      <c r="F166" s="31"/>
      <c r="G166" s="73"/>
      <c r="N166" s="29">
        <f>'DO'!B166</f>
        <v>0</v>
      </c>
    </row>
    <row r="167" spans="2:14" s="32" customFormat="1" ht="16.5">
      <c r="B167" s="31"/>
      <c r="C167" s="128"/>
      <c r="D167" s="25"/>
      <c r="E167" s="31"/>
      <c r="F167" s="31"/>
      <c r="G167" s="73"/>
      <c r="N167" s="29">
        <f>'DO'!B167</f>
        <v>0</v>
      </c>
    </row>
    <row r="168" spans="2:14" s="32" customFormat="1" ht="16.5">
      <c r="B168" s="31"/>
      <c r="C168" s="128"/>
      <c r="D168" s="25"/>
      <c r="E168" s="31"/>
      <c r="F168" s="31"/>
      <c r="G168" s="73"/>
      <c r="N168" s="29">
        <f>'DO'!B168</f>
        <v>0</v>
      </c>
    </row>
    <row r="169" spans="2:14" s="32" customFormat="1" ht="17.25" thickBot="1">
      <c r="B169" s="31"/>
      <c r="C169" s="128"/>
      <c r="D169" s="26"/>
      <c r="E169" s="31"/>
      <c r="F169" s="31"/>
      <c r="G169" s="73"/>
      <c r="N169" s="29">
        <f>'DO'!B169</f>
        <v>0</v>
      </c>
    </row>
    <row r="170" spans="2:14" s="32" customFormat="1" ht="17.25" thickBot="1">
      <c r="B170" s="31"/>
      <c r="C170" s="128" t="s">
        <v>64</v>
      </c>
      <c r="D170" s="75">
        <f>J170</f>
      </c>
      <c r="E170" s="31"/>
      <c r="F170" s="31"/>
      <c r="G170" s="73"/>
      <c r="H170" s="32">
        <f>MATCH(C170,N:N,0)</f>
        <v>295</v>
      </c>
      <c r="I170" s="32" t="s">
        <v>47</v>
      </c>
      <c r="J170" s="32">
        <f ca="1">INDIRECT(I170&amp;H170)</f>
      </c>
      <c r="K170" s="32">
        <f>IF(J170=0,"",J170)</f>
      </c>
      <c r="N170" s="29">
        <f>'DO'!B170</f>
        <v>0</v>
      </c>
    </row>
    <row r="171" spans="2:14" s="32" customFormat="1" ht="16.5">
      <c r="B171" s="31"/>
      <c r="C171" s="124"/>
      <c r="D171" s="23"/>
      <c r="E171" s="31"/>
      <c r="F171" s="31"/>
      <c r="G171" s="73"/>
      <c r="N171" s="29">
        <f>'DO'!B171</f>
        <v>0</v>
      </c>
    </row>
    <row r="172" spans="2:14" s="32" customFormat="1" ht="16.5">
      <c r="B172" s="31"/>
      <c r="C172" s="128"/>
      <c r="D172" s="24"/>
      <c r="E172" s="31"/>
      <c r="F172" s="31"/>
      <c r="G172" s="73"/>
      <c r="N172" s="29">
        <f>'DO'!B172</f>
        <v>0</v>
      </c>
    </row>
    <row r="173" spans="2:14" s="32" customFormat="1" ht="16.5">
      <c r="B173" s="31"/>
      <c r="C173" s="128"/>
      <c r="D173" s="25"/>
      <c r="E173" s="31"/>
      <c r="F173" s="31"/>
      <c r="G173" s="73"/>
      <c r="N173" s="29">
        <f>'DO'!B173</f>
        <v>0</v>
      </c>
    </row>
    <row r="174" spans="2:14" s="32" customFormat="1" ht="16.5">
      <c r="B174" s="31"/>
      <c r="C174" s="128"/>
      <c r="D174" s="25"/>
      <c r="E174" s="31"/>
      <c r="F174" s="31"/>
      <c r="G174" s="73"/>
      <c r="N174" s="29">
        <f>'DO'!B174</f>
        <v>0</v>
      </c>
    </row>
    <row r="175" spans="2:14" s="32" customFormat="1" ht="17.25" thickBot="1">
      <c r="B175" s="31"/>
      <c r="C175" s="128"/>
      <c r="D175" s="26"/>
      <c r="E175" s="31"/>
      <c r="F175" s="31"/>
      <c r="G175" s="73"/>
      <c r="N175" s="29" t="str">
        <f>'DO'!B175</f>
        <v>Outcome 15</v>
      </c>
    </row>
    <row r="176" spans="2:14" s="32" customFormat="1" ht="17.25" thickBot="1">
      <c r="B176" s="31"/>
      <c r="C176" s="128" t="s">
        <v>65</v>
      </c>
      <c r="D176" s="75">
        <f>J176</f>
      </c>
      <c r="E176" s="31"/>
      <c r="F176" s="31"/>
      <c r="G176" s="73"/>
      <c r="H176" s="32">
        <f>MATCH(C176,N:N,0)</f>
        <v>305</v>
      </c>
      <c r="I176" s="32" t="s">
        <v>47</v>
      </c>
      <c r="J176" s="32">
        <f ca="1">INDIRECT(I176&amp;H176)</f>
      </c>
      <c r="K176" s="32">
        <f>IF(J176=0,"",J176)</f>
      </c>
      <c r="N176" s="29">
        <f>'DO'!B176</f>
        <v>0</v>
      </c>
    </row>
    <row r="177" spans="2:14" s="32" customFormat="1" ht="16.5">
      <c r="B177" s="31"/>
      <c r="C177" s="124"/>
      <c r="D177" s="23"/>
      <c r="E177" s="31"/>
      <c r="F177" s="31"/>
      <c r="G177" s="73"/>
      <c r="N177" s="29">
        <f>'DO'!B177</f>
        <v>0</v>
      </c>
    </row>
    <row r="178" spans="2:14" s="32" customFormat="1" ht="16.5">
      <c r="B178" s="31"/>
      <c r="C178" s="128"/>
      <c r="D178" s="24"/>
      <c r="E178" s="31"/>
      <c r="F178" s="31"/>
      <c r="G178" s="73"/>
      <c r="N178" s="29">
        <f>'DO'!B178</f>
        <v>0</v>
      </c>
    </row>
    <row r="179" spans="2:14" s="32" customFormat="1" ht="16.5">
      <c r="B179" s="31"/>
      <c r="C179" s="128"/>
      <c r="D179" s="25"/>
      <c r="E179" s="31"/>
      <c r="F179" s="31"/>
      <c r="G179" s="73"/>
      <c r="N179" s="29">
        <f>'DO'!B179</f>
        <v>0</v>
      </c>
    </row>
    <row r="180" spans="2:14" s="32" customFormat="1" ht="16.5">
      <c r="B180" s="31"/>
      <c r="C180" s="128"/>
      <c r="D180" s="25"/>
      <c r="E180" s="31"/>
      <c r="F180" s="31"/>
      <c r="G180" s="73"/>
      <c r="N180" s="29">
        <f>'DO'!B180</f>
        <v>0</v>
      </c>
    </row>
    <row r="181" spans="2:14" s="32" customFormat="1" ht="17.25" thickBot="1">
      <c r="B181" s="31"/>
      <c r="C181" s="128"/>
      <c r="D181" s="26"/>
      <c r="E181" s="31"/>
      <c r="F181" s="31"/>
      <c r="G181" s="73"/>
      <c r="N181" s="29">
        <f>'DO'!B181</f>
        <v>0</v>
      </c>
    </row>
    <row r="182" spans="2:14" s="32" customFormat="1" ht="17.25" thickBot="1">
      <c r="B182" s="31"/>
      <c r="C182" s="128" t="s">
        <v>66</v>
      </c>
      <c r="D182" s="75">
        <f>J182</f>
      </c>
      <c r="E182" s="31"/>
      <c r="F182" s="31"/>
      <c r="G182" s="73"/>
      <c r="H182" s="32">
        <f>MATCH(C182,N:N,0)</f>
        <v>315</v>
      </c>
      <c r="I182" s="32" t="s">
        <v>47</v>
      </c>
      <c r="J182" s="32">
        <f ca="1">INDIRECT(I182&amp;H182)</f>
      </c>
      <c r="K182" s="32">
        <f>IF(J182=0,"",J182)</f>
      </c>
      <c r="N182" s="29">
        <f>'DO'!B182</f>
        <v>0</v>
      </c>
    </row>
    <row r="183" spans="2:14" s="32" customFormat="1" ht="16.5">
      <c r="B183" s="31"/>
      <c r="C183" s="124"/>
      <c r="D183" s="23"/>
      <c r="E183" s="31"/>
      <c r="F183" s="31"/>
      <c r="G183" s="73"/>
      <c r="N183" s="29">
        <f>'DO'!B183</f>
        <v>0</v>
      </c>
    </row>
    <row r="184" spans="2:14" s="32" customFormat="1" ht="16.5">
      <c r="B184" s="31"/>
      <c r="C184" s="128"/>
      <c r="D184" s="24"/>
      <c r="E184" s="31"/>
      <c r="F184" s="31"/>
      <c r="G184" s="73"/>
      <c r="N184" s="29">
        <f>'DO'!B184</f>
        <v>0</v>
      </c>
    </row>
    <row r="185" spans="2:14" s="32" customFormat="1" ht="16.5">
      <c r="B185" s="31"/>
      <c r="C185" s="128"/>
      <c r="D185" s="25"/>
      <c r="E185" s="31"/>
      <c r="F185" s="31"/>
      <c r="G185" s="73"/>
      <c r="N185" s="29" t="str">
        <f>'DO'!B185</f>
        <v>Outcome 16</v>
      </c>
    </row>
    <row r="186" spans="2:14" s="32" customFormat="1" ht="16.5">
      <c r="B186" s="31"/>
      <c r="C186" s="128"/>
      <c r="D186" s="25"/>
      <c r="E186" s="31"/>
      <c r="F186" s="31"/>
      <c r="G186" s="73"/>
      <c r="N186" s="29">
        <f>'DO'!B186</f>
        <v>0</v>
      </c>
    </row>
    <row r="187" spans="2:14" s="32" customFormat="1" ht="17.25" thickBot="1">
      <c r="B187" s="31"/>
      <c r="C187" s="128"/>
      <c r="D187" s="26"/>
      <c r="E187" s="31"/>
      <c r="F187" s="31"/>
      <c r="G187" s="73"/>
      <c r="N187" s="29">
        <f>'DO'!B187</f>
        <v>0</v>
      </c>
    </row>
    <row r="188" spans="2:14" s="32" customFormat="1" ht="17.25" thickBot="1">
      <c r="B188" s="31"/>
      <c r="C188" s="128" t="s">
        <v>67</v>
      </c>
      <c r="D188" s="75">
        <f>J188</f>
      </c>
      <c r="E188" s="31"/>
      <c r="F188" s="31"/>
      <c r="G188" s="73"/>
      <c r="H188" s="32">
        <f>MATCH(C188,N:N,0)</f>
        <v>325</v>
      </c>
      <c r="I188" s="32" t="s">
        <v>47</v>
      </c>
      <c r="J188" s="32">
        <f ca="1">INDIRECT(I188&amp;H188)</f>
      </c>
      <c r="K188" s="32">
        <f>IF(J188=0,"",J188)</f>
      </c>
      <c r="N188" s="29">
        <f>'DO'!B188</f>
        <v>0</v>
      </c>
    </row>
    <row r="189" spans="2:14" s="32" customFormat="1" ht="16.5">
      <c r="B189" s="31"/>
      <c r="C189" s="124"/>
      <c r="D189" s="23"/>
      <c r="E189" s="31"/>
      <c r="F189" s="31"/>
      <c r="G189" s="73"/>
      <c r="N189" s="29">
        <f>'DO'!B189</f>
        <v>0</v>
      </c>
    </row>
    <row r="190" spans="2:14" s="32" customFormat="1" ht="16.5">
      <c r="B190" s="31"/>
      <c r="C190" s="128"/>
      <c r="D190" s="24"/>
      <c r="E190" s="31"/>
      <c r="F190" s="31"/>
      <c r="G190" s="73"/>
      <c r="N190" s="29">
        <f>'DO'!B190</f>
        <v>0</v>
      </c>
    </row>
    <row r="191" spans="2:14" s="32" customFormat="1" ht="16.5">
      <c r="B191" s="31"/>
      <c r="C191" s="128"/>
      <c r="D191" s="25"/>
      <c r="E191" s="31"/>
      <c r="F191" s="31"/>
      <c r="G191" s="73"/>
      <c r="N191" s="29">
        <f>'DO'!B191</f>
        <v>0</v>
      </c>
    </row>
    <row r="192" spans="2:14" s="32" customFormat="1" ht="16.5">
      <c r="B192" s="31"/>
      <c r="C192" s="128"/>
      <c r="D192" s="25"/>
      <c r="E192" s="31"/>
      <c r="F192" s="31"/>
      <c r="G192" s="73"/>
      <c r="N192" s="29">
        <f>'DO'!B192</f>
        <v>0</v>
      </c>
    </row>
    <row r="193" spans="2:14" s="32" customFormat="1" ht="17.25" thickBot="1">
      <c r="B193" s="31"/>
      <c r="C193" s="128"/>
      <c r="D193" s="26"/>
      <c r="E193" s="31"/>
      <c r="F193" s="31"/>
      <c r="G193" s="73"/>
      <c r="N193" s="29">
        <f>'DO'!B193</f>
        <v>0</v>
      </c>
    </row>
    <row r="194" spans="2:14" s="32" customFormat="1" ht="17.25" thickBot="1">
      <c r="B194" s="31"/>
      <c r="C194" s="128" t="s">
        <v>68</v>
      </c>
      <c r="D194" s="75">
        <f>J194</f>
      </c>
      <c r="E194" s="31"/>
      <c r="F194" s="31"/>
      <c r="G194" s="73"/>
      <c r="H194" s="32">
        <f>MATCH(C194,N:N,0)</f>
        <v>335</v>
      </c>
      <c r="I194" s="32" t="s">
        <v>47</v>
      </c>
      <c r="J194" s="32">
        <f ca="1">INDIRECT(I194&amp;H194)</f>
      </c>
      <c r="K194" s="32">
        <f>IF(J194=0,"",J194)</f>
      </c>
      <c r="N194" s="29">
        <f>'DO'!B194</f>
        <v>0</v>
      </c>
    </row>
    <row r="195" spans="2:14" s="32" customFormat="1" ht="16.5">
      <c r="B195" s="31"/>
      <c r="C195" s="128"/>
      <c r="D195" s="23"/>
      <c r="E195" s="31"/>
      <c r="F195" s="31"/>
      <c r="G195" s="73"/>
      <c r="N195" s="29" t="str">
        <f>'DO'!B195</f>
        <v>Outcome 17</v>
      </c>
    </row>
    <row r="196" spans="2:14" s="32" customFormat="1" ht="16.5">
      <c r="B196" s="31"/>
      <c r="C196" s="128"/>
      <c r="D196" s="24"/>
      <c r="E196" s="31"/>
      <c r="F196" s="31"/>
      <c r="G196" s="73"/>
      <c r="N196" s="29">
        <f>'DO'!B196</f>
        <v>0</v>
      </c>
    </row>
    <row r="197" spans="2:14" s="32" customFormat="1" ht="16.5">
      <c r="B197" s="31"/>
      <c r="C197" s="128"/>
      <c r="D197" s="25"/>
      <c r="E197" s="31"/>
      <c r="F197" s="31"/>
      <c r="G197" s="73"/>
      <c r="N197" s="29">
        <f>'DO'!B197</f>
        <v>0</v>
      </c>
    </row>
    <row r="198" spans="2:14" s="32" customFormat="1" ht="16.5">
      <c r="B198" s="31"/>
      <c r="C198" s="128"/>
      <c r="D198" s="25"/>
      <c r="E198" s="31"/>
      <c r="F198" s="31"/>
      <c r="G198" s="73"/>
      <c r="N198" s="29">
        <f>'DO'!B198</f>
        <v>0</v>
      </c>
    </row>
    <row r="199" spans="2:14" s="32" customFormat="1" ht="17.25" thickBot="1">
      <c r="B199" s="31"/>
      <c r="C199" s="128"/>
      <c r="D199" s="26"/>
      <c r="E199" s="31"/>
      <c r="F199" s="31"/>
      <c r="G199" s="73"/>
      <c r="N199" s="29">
        <f>'DO'!B199</f>
        <v>0</v>
      </c>
    </row>
    <row r="200" spans="2:14" s="32" customFormat="1" ht="17.25" thickBot="1">
      <c r="B200" s="31"/>
      <c r="C200" s="128" t="s">
        <v>69</v>
      </c>
      <c r="D200" s="75">
        <f>J200</f>
      </c>
      <c r="E200" s="31"/>
      <c r="F200" s="31"/>
      <c r="G200" s="73"/>
      <c r="H200" s="32">
        <f>MATCH(C200,N:N,0)</f>
        <v>345</v>
      </c>
      <c r="I200" s="32" t="s">
        <v>47</v>
      </c>
      <c r="J200" s="32">
        <f ca="1">INDIRECT(I200&amp;H200)</f>
      </c>
      <c r="K200" s="32">
        <f>IF(J200=0,"",J200)</f>
      </c>
      <c r="N200" s="29">
        <f>'DO'!B200</f>
        <v>0</v>
      </c>
    </row>
    <row r="201" spans="2:14" s="32" customFormat="1" ht="16.5">
      <c r="B201" s="31"/>
      <c r="C201" s="124"/>
      <c r="D201" s="23"/>
      <c r="E201" s="31"/>
      <c r="F201" s="31"/>
      <c r="G201" s="73"/>
      <c r="N201" s="29">
        <f>'DO'!B201</f>
        <v>0</v>
      </c>
    </row>
    <row r="202" spans="2:14" s="32" customFormat="1" ht="16.5">
      <c r="B202" s="31"/>
      <c r="C202" s="128"/>
      <c r="D202" s="24"/>
      <c r="E202" s="47"/>
      <c r="F202" s="31"/>
      <c r="G202" s="73"/>
      <c r="N202" s="29">
        <f>'DO'!B202</f>
        <v>0</v>
      </c>
    </row>
    <row r="203" spans="2:14" s="32" customFormat="1" ht="16.5">
      <c r="B203" s="31"/>
      <c r="C203" s="128"/>
      <c r="D203" s="25"/>
      <c r="E203" s="47"/>
      <c r="F203" s="31"/>
      <c r="G203" s="73"/>
      <c r="N203" s="29">
        <f>'DO'!B203</f>
        <v>0</v>
      </c>
    </row>
    <row r="204" spans="2:14" s="32" customFormat="1" ht="16.5">
      <c r="B204" s="31"/>
      <c r="C204" s="128"/>
      <c r="D204" s="25"/>
      <c r="E204" s="47"/>
      <c r="F204" s="31"/>
      <c r="G204" s="73"/>
      <c r="N204" s="29">
        <f>'DO'!B204</f>
        <v>0</v>
      </c>
    </row>
    <row r="205" spans="2:14" s="32" customFormat="1" ht="17.25" thickBot="1">
      <c r="B205" s="31"/>
      <c r="C205" s="128"/>
      <c r="D205" s="26"/>
      <c r="E205" s="31"/>
      <c r="F205" s="31"/>
      <c r="G205" s="73"/>
      <c r="N205" s="29" t="str">
        <f>'DO'!B205</f>
        <v>Outcome 18</v>
      </c>
    </row>
    <row r="206" spans="2:14" s="32" customFormat="1" ht="17.25" thickBot="1">
      <c r="B206" s="31"/>
      <c r="C206" s="128" t="s">
        <v>70</v>
      </c>
      <c r="D206" s="75">
        <f>J206</f>
      </c>
      <c r="E206" s="31"/>
      <c r="F206" s="31"/>
      <c r="G206" s="73"/>
      <c r="H206" s="32">
        <f>MATCH(C206,N:N,0)</f>
        <v>355</v>
      </c>
      <c r="I206" s="32" t="s">
        <v>47</v>
      </c>
      <c r="J206" s="32">
        <f ca="1">INDIRECT(I206&amp;H206)</f>
      </c>
      <c r="K206" s="32">
        <f>IF(J206=0,"",J206)</f>
      </c>
      <c r="N206" s="29">
        <f>'DO'!B206</f>
        <v>0</v>
      </c>
    </row>
    <row r="207" spans="2:14" s="32" customFormat="1" ht="16.5">
      <c r="B207" s="31"/>
      <c r="C207" s="128"/>
      <c r="D207" s="23"/>
      <c r="E207" s="31"/>
      <c r="F207" s="31"/>
      <c r="G207" s="73"/>
      <c r="N207" s="29">
        <f>'DO'!B207</f>
        <v>0</v>
      </c>
    </row>
    <row r="208" spans="2:14" s="32" customFormat="1" ht="16.5">
      <c r="B208" s="31"/>
      <c r="C208" s="128"/>
      <c r="D208" s="24"/>
      <c r="E208" s="31"/>
      <c r="F208" s="31"/>
      <c r="G208" s="73"/>
      <c r="N208" s="29">
        <f>'DO'!B208</f>
        <v>0</v>
      </c>
    </row>
    <row r="209" spans="2:14" s="32" customFormat="1" ht="16.5">
      <c r="B209" s="31"/>
      <c r="C209" s="128"/>
      <c r="D209" s="25"/>
      <c r="E209" s="31"/>
      <c r="F209" s="31"/>
      <c r="G209" s="73"/>
      <c r="N209" s="29">
        <f>'DO'!B209</f>
        <v>0</v>
      </c>
    </row>
    <row r="210" spans="2:14" s="32" customFormat="1" ht="16.5">
      <c r="B210" s="31"/>
      <c r="C210" s="128"/>
      <c r="D210" s="25"/>
      <c r="E210" s="31"/>
      <c r="F210" s="31"/>
      <c r="G210" s="73"/>
      <c r="N210" s="29">
        <f>'DO'!B210</f>
        <v>0</v>
      </c>
    </row>
    <row r="211" spans="2:14" s="32" customFormat="1" ht="17.25" thickBot="1">
      <c r="B211" s="31"/>
      <c r="C211" s="128"/>
      <c r="D211" s="26"/>
      <c r="E211" s="31"/>
      <c r="F211" s="31"/>
      <c r="G211" s="73"/>
      <c r="N211" s="29">
        <f>'DO'!B211</f>
        <v>0</v>
      </c>
    </row>
    <row r="212" spans="2:14" s="32" customFormat="1" ht="17.25" thickBot="1">
      <c r="B212" s="31"/>
      <c r="C212" s="128" t="s">
        <v>71</v>
      </c>
      <c r="D212" s="75">
        <f>J212</f>
      </c>
      <c r="E212" s="31"/>
      <c r="F212" s="31"/>
      <c r="G212" s="73"/>
      <c r="H212" s="32">
        <f>MATCH(C212,N:N,0)</f>
        <v>365</v>
      </c>
      <c r="I212" s="32" t="s">
        <v>47</v>
      </c>
      <c r="J212" s="32">
        <f ca="1">INDIRECT(I212&amp;H212)</f>
      </c>
      <c r="K212" s="32">
        <f>IF(J212=0,"",J212)</f>
      </c>
      <c r="N212" s="29">
        <f>'DO'!B212</f>
        <v>0</v>
      </c>
    </row>
    <row r="213" spans="2:14" s="32" customFormat="1" ht="16.5">
      <c r="B213" s="31"/>
      <c r="C213" s="128"/>
      <c r="D213" s="23"/>
      <c r="E213" s="31"/>
      <c r="F213" s="31"/>
      <c r="G213" s="73"/>
      <c r="N213" s="29">
        <f>'DO'!B213</f>
        <v>0</v>
      </c>
    </row>
    <row r="214" spans="2:14" s="32" customFormat="1" ht="16.5">
      <c r="B214" s="31"/>
      <c r="C214" s="128"/>
      <c r="D214" s="24"/>
      <c r="E214" s="31"/>
      <c r="F214" s="31"/>
      <c r="G214" s="73"/>
      <c r="N214" s="29">
        <f>'DO'!B214</f>
        <v>0</v>
      </c>
    </row>
    <row r="215" spans="2:14" s="32" customFormat="1" ht="16.5">
      <c r="B215" s="31"/>
      <c r="C215" s="128"/>
      <c r="D215" s="25"/>
      <c r="E215" s="31"/>
      <c r="F215" s="31"/>
      <c r="G215" s="73"/>
      <c r="N215" s="29" t="str">
        <f>'DO'!B215</f>
        <v>Outcome 19</v>
      </c>
    </row>
    <row r="216" spans="2:14" s="32" customFormat="1" ht="16.5">
      <c r="B216" s="31"/>
      <c r="C216" s="128"/>
      <c r="D216" s="25"/>
      <c r="E216" s="31"/>
      <c r="F216" s="31"/>
      <c r="G216" s="73"/>
      <c r="N216" s="29">
        <f>'DO'!B216</f>
        <v>0</v>
      </c>
    </row>
    <row r="217" spans="2:14" s="32" customFormat="1" ht="17.25" thickBot="1">
      <c r="B217" s="31"/>
      <c r="C217" s="128"/>
      <c r="D217" s="26"/>
      <c r="E217" s="31"/>
      <c r="F217" s="31"/>
      <c r="G217" s="73"/>
      <c r="N217" s="29">
        <f>'DO'!B217</f>
        <v>0</v>
      </c>
    </row>
    <row r="218" spans="2:14" s="32" customFormat="1" ht="17.25" thickBot="1">
      <c r="B218" s="31"/>
      <c r="C218" s="128" t="s">
        <v>72</v>
      </c>
      <c r="D218" s="75">
        <f>J218</f>
      </c>
      <c r="E218" s="31"/>
      <c r="F218" s="31"/>
      <c r="G218" s="73"/>
      <c r="H218" s="32">
        <f>MATCH(C218,N:N,0)</f>
        <v>375</v>
      </c>
      <c r="I218" s="32" t="s">
        <v>47</v>
      </c>
      <c r="J218" s="32">
        <f ca="1">INDIRECT(I218&amp;H218)</f>
      </c>
      <c r="K218" s="32">
        <f>IF(J218=0,"",J218)</f>
      </c>
      <c r="N218" s="29">
        <f>'DO'!B218</f>
        <v>0</v>
      </c>
    </row>
    <row r="219" spans="2:14" s="32" customFormat="1" ht="16.5">
      <c r="B219" s="31"/>
      <c r="C219" s="128"/>
      <c r="D219" s="23"/>
      <c r="E219" s="31"/>
      <c r="F219" s="31"/>
      <c r="G219" s="73"/>
      <c r="N219" s="29">
        <f>'DO'!B219</f>
        <v>0</v>
      </c>
    </row>
    <row r="220" spans="2:14" s="32" customFormat="1" ht="16.5">
      <c r="B220" s="31"/>
      <c r="C220" s="128"/>
      <c r="D220" s="24"/>
      <c r="E220" s="31"/>
      <c r="F220" s="31"/>
      <c r="G220" s="73"/>
      <c r="N220" s="29">
        <f>'DO'!B220</f>
        <v>0</v>
      </c>
    </row>
    <row r="221" spans="2:14" s="32" customFormat="1" ht="16.5">
      <c r="B221" s="31"/>
      <c r="C221" s="128"/>
      <c r="D221" s="25"/>
      <c r="E221" s="31"/>
      <c r="F221" s="31"/>
      <c r="G221" s="73"/>
      <c r="N221" s="29">
        <f>'DO'!B221</f>
        <v>0</v>
      </c>
    </row>
    <row r="222" spans="2:14" s="32" customFormat="1" ht="16.5">
      <c r="B222" s="31"/>
      <c r="C222" s="128"/>
      <c r="D222" s="25"/>
      <c r="E222" s="31"/>
      <c r="F222" s="31"/>
      <c r="G222" s="73"/>
      <c r="N222" s="29">
        <f>'DO'!B222</f>
        <v>0</v>
      </c>
    </row>
    <row r="223" spans="2:14" s="32" customFormat="1" ht="17.25" thickBot="1">
      <c r="B223" s="31"/>
      <c r="C223" s="128"/>
      <c r="D223" s="26"/>
      <c r="E223" s="31"/>
      <c r="F223" s="31"/>
      <c r="G223" s="73"/>
      <c r="N223" s="29">
        <f>'DO'!B223</f>
        <v>0</v>
      </c>
    </row>
    <row r="224" spans="2:14" s="32" customFormat="1" ht="17.25" thickBot="1">
      <c r="B224" s="31"/>
      <c r="C224" s="128" t="s">
        <v>73</v>
      </c>
      <c r="D224" s="75">
        <f>J224</f>
      </c>
      <c r="E224" s="31"/>
      <c r="F224" s="31"/>
      <c r="G224" s="73"/>
      <c r="H224" s="32">
        <f>MATCH(C224,N:N,0)</f>
        <v>385</v>
      </c>
      <c r="I224" s="32" t="s">
        <v>47</v>
      </c>
      <c r="J224" s="32">
        <f ca="1">INDIRECT(I224&amp;H224)</f>
      </c>
      <c r="K224" s="32">
        <f>IF(J224=0,"",J224)</f>
      </c>
      <c r="N224" s="29">
        <f>'DO'!B224</f>
        <v>0</v>
      </c>
    </row>
    <row r="225" spans="2:14" s="32" customFormat="1" ht="16.5">
      <c r="B225" s="31"/>
      <c r="C225" s="124"/>
      <c r="D225" s="23"/>
      <c r="E225" s="31"/>
      <c r="F225" s="31"/>
      <c r="G225" s="73"/>
      <c r="N225" s="29" t="str">
        <f>'DO'!B225</f>
        <v>Outcome 20</v>
      </c>
    </row>
    <row r="226" spans="2:14" s="32" customFormat="1" ht="16.5">
      <c r="B226" s="31"/>
      <c r="C226" s="128"/>
      <c r="D226" s="24"/>
      <c r="E226" s="31"/>
      <c r="F226" s="31"/>
      <c r="G226" s="73"/>
      <c r="N226" s="29">
        <f>'DO'!B226</f>
        <v>0</v>
      </c>
    </row>
    <row r="227" spans="2:14" s="32" customFormat="1" ht="16.5">
      <c r="B227" s="31"/>
      <c r="C227" s="128"/>
      <c r="D227" s="25"/>
      <c r="E227" s="31"/>
      <c r="F227" s="31"/>
      <c r="G227" s="73"/>
      <c r="N227" s="29">
        <f>'DO'!B227</f>
        <v>0</v>
      </c>
    </row>
    <row r="228" spans="2:14" s="32" customFormat="1" ht="16.5">
      <c r="B228" s="31"/>
      <c r="C228" s="128"/>
      <c r="D228" s="25"/>
      <c r="E228" s="31"/>
      <c r="F228" s="31"/>
      <c r="G228" s="73"/>
      <c r="N228" s="29">
        <f>'DO'!B228</f>
        <v>0</v>
      </c>
    </row>
    <row r="229" spans="2:14" s="32" customFormat="1" ht="17.25" thickBot="1">
      <c r="B229" s="31"/>
      <c r="C229" s="128"/>
      <c r="D229" s="26"/>
      <c r="E229" s="31"/>
      <c r="F229" s="31"/>
      <c r="G229" s="73"/>
      <c r="N229" s="29">
        <f>'DO'!B229</f>
        <v>0</v>
      </c>
    </row>
    <row r="230" spans="2:14" s="32" customFormat="1" ht="17.25" thickBot="1">
      <c r="B230" s="31"/>
      <c r="C230" s="128" t="s">
        <v>74</v>
      </c>
      <c r="D230" s="75">
        <f>J230</f>
      </c>
      <c r="E230" s="31"/>
      <c r="F230" s="31"/>
      <c r="G230" s="73"/>
      <c r="H230" s="32">
        <f>MATCH(C230,N:N,0)</f>
        <v>395</v>
      </c>
      <c r="I230" s="32" t="s">
        <v>47</v>
      </c>
      <c r="J230" s="32">
        <f ca="1">INDIRECT(I230&amp;H230)</f>
      </c>
      <c r="K230" s="32">
        <f>IF(J230=0,"",J230)</f>
      </c>
      <c r="N230" s="29">
        <f>'DO'!B230</f>
        <v>0</v>
      </c>
    </row>
    <row r="231" spans="2:14" s="32" customFormat="1" ht="16.5">
      <c r="B231" s="31"/>
      <c r="C231" s="124"/>
      <c r="D231" s="23"/>
      <c r="E231" s="31"/>
      <c r="F231" s="31"/>
      <c r="G231" s="73"/>
      <c r="N231" s="29">
        <f>'DO'!B231</f>
        <v>0</v>
      </c>
    </row>
    <row r="232" spans="2:14" s="32" customFormat="1" ht="16.5">
      <c r="B232" s="31"/>
      <c r="C232" s="128"/>
      <c r="D232" s="24"/>
      <c r="E232" s="31"/>
      <c r="F232" s="31"/>
      <c r="G232" s="73"/>
      <c r="N232" s="29">
        <f>'DO'!B232</f>
        <v>0</v>
      </c>
    </row>
    <row r="233" spans="2:14" s="32" customFormat="1" ht="16.5">
      <c r="B233" s="31"/>
      <c r="C233" s="128"/>
      <c r="D233" s="25"/>
      <c r="E233" s="31"/>
      <c r="F233" s="31"/>
      <c r="G233" s="73"/>
      <c r="N233" s="29">
        <f>'DO'!B233</f>
        <v>0</v>
      </c>
    </row>
    <row r="234" spans="2:14" s="32" customFormat="1" ht="16.5">
      <c r="B234" s="31"/>
      <c r="C234" s="128"/>
      <c r="D234" s="25"/>
      <c r="E234" s="31"/>
      <c r="F234" s="31"/>
      <c r="G234" s="73"/>
      <c r="N234" s="29">
        <f>'DO'!B234</f>
        <v>0</v>
      </c>
    </row>
    <row r="235" spans="2:14" s="32" customFormat="1" ht="17.25" thickBot="1">
      <c r="B235" s="31"/>
      <c r="C235" s="128"/>
      <c r="D235" s="26"/>
      <c r="E235" s="31"/>
      <c r="F235" s="31"/>
      <c r="G235" s="73"/>
      <c r="N235" s="29" t="str">
        <f>'DO'!B235</f>
        <v>Outcome 21</v>
      </c>
    </row>
    <row r="236" spans="2:14" s="32" customFormat="1" ht="17.25" thickBot="1">
      <c r="B236" s="31"/>
      <c r="C236" s="128" t="s">
        <v>75</v>
      </c>
      <c r="D236" s="75">
        <f>J236</f>
      </c>
      <c r="E236" s="31"/>
      <c r="F236" s="31"/>
      <c r="G236" s="73"/>
      <c r="H236" s="32">
        <f>MATCH(C236,N:N,0)</f>
        <v>405</v>
      </c>
      <c r="I236" s="32" t="s">
        <v>47</v>
      </c>
      <c r="J236" s="32">
        <f ca="1">INDIRECT(I236&amp;H236)</f>
      </c>
      <c r="K236" s="32">
        <f>IF(J236=0,"",J236)</f>
      </c>
      <c r="N236" s="29">
        <f>'DO'!B236</f>
        <v>0</v>
      </c>
    </row>
    <row r="237" spans="2:14" s="32" customFormat="1" ht="16.5">
      <c r="B237" s="31"/>
      <c r="C237" s="124"/>
      <c r="D237" s="23"/>
      <c r="E237" s="31"/>
      <c r="F237" s="31"/>
      <c r="G237" s="73"/>
      <c r="N237" s="29">
        <f>'DO'!B237</f>
        <v>0</v>
      </c>
    </row>
    <row r="238" spans="2:14" s="32" customFormat="1" ht="16.5">
      <c r="B238" s="31"/>
      <c r="C238" s="128"/>
      <c r="D238" s="24"/>
      <c r="E238" s="31"/>
      <c r="F238" s="31"/>
      <c r="G238" s="73"/>
      <c r="N238" s="29">
        <f>'DO'!B238</f>
        <v>0</v>
      </c>
    </row>
    <row r="239" spans="2:14" s="32" customFormat="1" ht="16.5">
      <c r="B239" s="31"/>
      <c r="C239" s="128"/>
      <c r="D239" s="25"/>
      <c r="E239" s="31"/>
      <c r="F239" s="31"/>
      <c r="G239" s="73"/>
      <c r="N239" s="29">
        <f>'DO'!B239</f>
        <v>0</v>
      </c>
    </row>
    <row r="240" spans="2:14" s="32" customFormat="1" ht="16.5">
      <c r="B240" s="31"/>
      <c r="C240" s="128"/>
      <c r="D240" s="25"/>
      <c r="E240" s="31"/>
      <c r="F240" s="31"/>
      <c r="G240" s="73"/>
      <c r="N240" s="29">
        <f>'DO'!B240</f>
        <v>0</v>
      </c>
    </row>
    <row r="241" spans="2:14" s="32" customFormat="1" ht="17.25" thickBot="1">
      <c r="B241" s="31"/>
      <c r="C241" s="128"/>
      <c r="D241" s="26"/>
      <c r="E241" s="31"/>
      <c r="F241" s="31"/>
      <c r="G241" s="73"/>
      <c r="N241" s="29">
        <f>'DO'!B241</f>
        <v>0</v>
      </c>
    </row>
    <row r="242" spans="2:14" s="32" customFormat="1" ht="17.25" thickBot="1">
      <c r="B242" s="31"/>
      <c r="C242" s="128" t="s">
        <v>76</v>
      </c>
      <c r="D242" s="75">
        <f>J242</f>
      </c>
      <c r="E242" s="31"/>
      <c r="F242" s="31"/>
      <c r="G242" s="73"/>
      <c r="H242" s="32">
        <f>MATCH(C242,N:N,0)</f>
        <v>415</v>
      </c>
      <c r="I242" s="32" t="s">
        <v>47</v>
      </c>
      <c r="J242" s="32">
        <f ca="1">INDIRECT(I242&amp;H242)</f>
      </c>
      <c r="K242" s="32">
        <f>IF(J242=0,"",J242)</f>
      </c>
      <c r="N242" s="29">
        <f>'DO'!B242</f>
        <v>0</v>
      </c>
    </row>
    <row r="243" spans="2:14" s="32" customFormat="1" ht="16.5">
      <c r="B243" s="31"/>
      <c r="C243" s="124"/>
      <c r="D243" s="23"/>
      <c r="E243" s="31"/>
      <c r="F243" s="31"/>
      <c r="G243" s="73"/>
      <c r="N243" s="29">
        <f>'DO'!B243</f>
        <v>0</v>
      </c>
    </row>
    <row r="244" spans="2:14" s="32" customFormat="1" ht="16.5">
      <c r="B244" s="31"/>
      <c r="C244" s="128"/>
      <c r="D244" s="24"/>
      <c r="E244" s="31"/>
      <c r="F244" s="31"/>
      <c r="G244" s="73"/>
      <c r="N244" s="29">
        <f>'DO'!B244</f>
        <v>0</v>
      </c>
    </row>
    <row r="245" spans="2:14" s="32" customFormat="1" ht="16.5">
      <c r="B245" s="31"/>
      <c r="C245" s="128"/>
      <c r="D245" s="25"/>
      <c r="E245" s="31"/>
      <c r="F245" s="31"/>
      <c r="G245" s="73"/>
      <c r="N245" s="29" t="str">
        <f>'DO'!B245</f>
        <v>Outcome 22</v>
      </c>
    </row>
    <row r="246" spans="2:14" s="32" customFormat="1" ht="16.5">
      <c r="B246" s="31"/>
      <c r="C246" s="128"/>
      <c r="D246" s="25"/>
      <c r="E246" s="31"/>
      <c r="F246" s="31"/>
      <c r="G246" s="73"/>
      <c r="N246" s="29">
        <f>'DO'!B246</f>
        <v>0</v>
      </c>
    </row>
    <row r="247" spans="2:14" s="32" customFormat="1" ht="17.25" thickBot="1">
      <c r="B247" s="31"/>
      <c r="C247" s="128"/>
      <c r="D247" s="26"/>
      <c r="E247" s="31"/>
      <c r="F247" s="31"/>
      <c r="G247" s="73"/>
      <c r="N247" s="29">
        <f>'DO'!B247</f>
        <v>0</v>
      </c>
    </row>
    <row r="248" spans="2:14" s="32" customFormat="1" ht="17.25" thickBot="1">
      <c r="B248" s="31"/>
      <c r="C248" s="128" t="s">
        <v>77</v>
      </c>
      <c r="D248" s="75">
        <f>J248</f>
      </c>
      <c r="E248" s="31"/>
      <c r="F248" s="31"/>
      <c r="G248" s="73"/>
      <c r="H248" s="32">
        <f>MATCH(C248,N:N,0)</f>
        <v>425</v>
      </c>
      <c r="I248" s="32" t="s">
        <v>47</v>
      </c>
      <c r="J248" s="32">
        <f ca="1">INDIRECT(I248&amp;H248)</f>
      </c>
      <c r="K248" s="32">
        <f>IF(J248=0,"",J248)</f>
      </c>
      <c r="N248" s="29">
        <f>'DO'!B248</f>
        <v>0</v>
      </c>
    </row>
    <row r="249" spans="2:14" s="32" customFormat="1" ht="16.5">
      <c r="B249" s="31"/>
      <c r="C249" s="31"/>
      <c r="D249" s="23"/>
      <c r="E249" s="31"/>
      <c r="F249" s="31"/>
      <c r="G249" s="73"/>
      <c r="N249" s="29">
        <f>'DO'!B249</f>
        <v>0</v>
      </c>
    </row>
    <row r="250" spans="2:14" s="32" customFormat="1" ht="16.5">
      <c r="B250" s="31"/>
      <c r="C250" s="64"/>
      <c r="D250" s="24"/>
      <c r="E250" s="31"/>
      <c r="F250" s="31"/>
      <c r="G250" s="73"/>
      <c r="N250" s="29">
        <f>'DO'!B250</f>
        <v>0</v>
      </c>
    </row>
    <row r="251" spans="2:14" s="32" customFormat="1" ht="16.5">
      <c r="B251" s="31"/>
      <c r="C251" s="64"/>
      <c r="D251" s="25"/>
      <c r="E251" s="31"/>
      <c r="F251" s="31"/>
      <c r="G251" s="73"/>
      <c r="N251" s="29">
        <f>'DO'!B251</f>
        <v>0</v>
      </c>
    </row>
    <row r="252" spans="2:14" s="32" customFormat="1" ht="16.5">
      <c r="B252" s="31"/>
      <c r="C252" s="64"/>
      <c r="D252" s="25"/>
      <c r="E252" s="31"/>
      <c r="F252" s="31"/>
      <c r="G252" s="73"/>
      <c r="N252" s="29">
        <f>'DO'!B252</f>
        <v>0</v>
      </c>
    </row>
    <row r="253" spans="2:14" s="32" customFormat="1" ht="17.25" thickBot="1">
      <c r="B253" s="31"/>
      <c r="C253" s="64"/>
      <c r="D253" s="26"/>
      <c r="E253" s="31"/>
      <c r="F253" s="31"/>
      <c r="G253" s="73"/>
      <c r="N253" s="29">
        <f>'DO'!B253</f>
        <v>0</v>
      </c>
    </row>
    <row r="254" spans="2:14" s="32" customFormat="1" ht="16.5">
      <c r="B254" s="31"/>
      <c r="C254" s="31"/>
      <c r="D254" s="31"/>
      <c r="E254" s="31"/>
      <c r="F254" s="31"/>
      <c r="G254" s="73"/>
      <c r="N254" s="29">
        <f>'DO'!B254</f>
        <v>0</v>
      </c>
    </row>
    <row r="255" spans="2:14" s="32" customFormat="1" ht="16.5">
      <c r="B255" s="31"/>
      <c r="C255" s="31"/>
      <c r="D255" s="31"/>
      <c r="E255" s="31"/>
      <c r="F255" s="31"/>
      <c r="G255" s="73"/>
      <c r="N255" s="29" t="str">
        <f>'DO'!B255</f>
        <v>Outcome 23</v>
      </c>
    </row>
    <row r="256" spans="8:14" ht="16.5">
      <c r="H256" s="32"/>
      <c r="N256" s="29">
        <f>'DO'!B256</f>
        <v>0</v>
      </c>
    </row>
    <row r="257" spans="8:14" ht="16.5">
      <c r="H257" s="32"/>
      <c r="N257" s="29">
        <f>'DO'!B257</f>
        <v>0</v>
      </c>
    </row>
    <row r="258" spans="8:14" ht="16.5">
      <c r="H258" s="32"/>
      <c r="N258" s="29">
        <f>'DO'!B258</f>
        <v>0</v>
      </c>
    </row>
    <row r="259" spans="8:14" ht="16.5">
      <c r="H259" s="32"/>
      <c r="N259" s="29">
        <f>'DO'!B259</f>
        <v>0</v>
      </c>
    </row>
    <row r="260" ht="15">
      <c r="N260" s="29">
        <f>'DO'!B260</f>
        <v>0</v>
      </c>
    </row>
    <row r="261" ht="15">
      <c r="N261" s="29">
        <f>'DO'!B261</f>
        <v>0</v>
      </c>
    </row>
    <row r="262" ht="15">
      <c r="N262" s="29">
        <f>'DO'!B262</f>
        <v>0</v>
      </c>
    </row>
    <row r="263" ht="15">
      <c r="N263" s="29">
        <f>'DO'!B263</f>
        <v>0</v>
      </c>
    </row>
    <row r="264" ht="15">
      <c r="N264" s="29">
        <f>'DO'!B264</f>
        <v>0</v>
      </c>
    </row>
    <row r="265" ht="15">
      <c r="N265" s="29" t="str">
        <f>'DO'!B265</f>
        <v>Outcome 24</v>
      </c>
    </row>
    <row r="266" ht="15">
      <c r="N266" s="29">
        <f>'DO'!B266</f>
        <v>0</v>
      </c>
    </row>
    <row r="267" ht="15">
      <c r="N267" s="29">
        <f>'DO'!B267</f>
        <v>0</v>
      </c>
    </row>
    <row r="268" ht="15">
      <c r="N268" s="29">
        <f>'DO'!B268</f>
        <v>0</v>
      </c>
    </row>
    <row r="269" ht="15">
      <c r="N269" s="29">
        <f>'DO'!B269</f>
        <v>0</v>
      </c>
    </row>
    <row r="270" ht="15">
      <c r="N270" s="29">
        <f>'DO'!B270</f>
        <v>0</v>
      </c>
    </row>
    <row r="271" ht="15">
      <c r="N271" s="29">
        <f>'DO'!B271</f>
        <v>0</v>
      </c>
    </row>
    <row r="272" ht="15">
      <c r="N272" s="29">
        <f>'DO'!B272</f>
        <v>0</v>
      </c>
    </row>
    <row r="273" ht="15">
      <c r="N273" s="29">
        <f>'DO'!B273</f>
        <v>0</v>
      </c>
    </row>
    <row r="274" ht="15">
      <c r="N274" s="29">
        <f>'DO'!B274</f>
        <v>0</v>
      </c>
    </row>
    <row r="275" ht="15">
      <c r="N275" s="29" t="str">
        <f>'DO'!B275</f>
        <v>Outcome 25</v>
      </c>
    </row>
    <row r="276" ht="15">
      <c r="N276" s="29">
        <f>'DO'!B276</f>
        <v>0</v>
      </c>
    </row>
    <row r="277" ht="15">
      <c r="N277" s="29">
        <f>'DO'!B277</f>
        <v>0</v>
      </c>
    </row>
    <row r="278" ht="15">
      <c r="N278" s="29">
        <f>'DO'!B278</f>
        <v>0</v>
      </c>
    </row>
    <row r="279" ht="15">
      <c r="N279" s="29">
        <f>'DO'!B279</f>
        <v>0</v>
      </c>
    </row>
    <row r="280" ht="15">
      <c r="N280" s="29">
        <f>'DO'!B280</f>
        <v>0</v>
      </c>
    </row>
    <row r="281" ht="15">
      <c r="N281" s="29">
        <f>'DO'!B281</f>
        <v>0</v>
      </c>
    </row>
    <row r="282" ht="15">
      <c r="N282" s="29">
        <f>'DO'!B282</f>
        <v>0</v>
      </c>
    </row>
    <row r="283" ht="15">
      <c r="N283" s="29">
        <f>'DO'!B283</f>
        <v>0</v>
      </c>
    </row>
    <row r="284" ht="15">
      <c r="N284" s="29">
        <f>'DO'!B284</f>
        <v>0</v>
      </c>
    </row>
    <row r="285" ht="15">
      <c r="N285" s="29" t="str">
        <f>'DO'!B285</f>
        <v>Outcome 26</v>
      </c>
    </row>
    <row r="286" ht="15">
      <c r="N286" s="29">
        <f>'DO'!B286</f>
        <v>0</v>
      </c>
    </row>
    <row r="287" ht="15">
      <c r="N287" s="29">
        <f>'DO'!B287</f>
        <v>0</v>
      </c>
    </row>
    <row r="288" ht="15">
      <c r="N288" s="29">
        <f>'DO'!B288</f>
        <v>0</v>
      </c>
    </row>
    <row r="289" ht="15">
      <c r="N289" s="29">
        <f>'DO'!B289</f>
        <v>0</v>
      </c>
    </row>
    <row r="290" ht="15">
      <c r="N290" s="29">
        <f>'DO'!B290</f>
        <v>0</v>
      </c>
    </row>
    <row r="291" ht="15">
      <c r="N291" s="29">
        <f>'DO'!B291</f>
        <v>0</v>
      </c>
    </row>
    <row r="292" ht="15">
      <c r="N292" s="29">
        <f>'DO'!B292</f>
        <v>0</v>
      </c>
    </row>
    <row r="293" ht="15">
      <c r="N293" s="29">
        <f>'DO'!B293</f>
        <v>0</v>
      </c>
    </row>
    <row r="294" ht="15">
      <c r="N294" s="29">
        <f>'DO'!B294</f>
        <v>0</v>
      </c>
    </row>
    <row r="295" ht="15">
      <c r="N295" s="29" t="str">
        <f>'DO'!B295</f>
        <v>Outcome 27</v>
      </c>
    </row>
    <row r="296" ht="15">
      <c r="N296" s="29">
        <f>'DO'!B296</f>
        <v>0</v>
      </c>
    </row>
    <row r="297" ht="15">
      <c r="N297" s="29">
        <f>'DO'!B297</f>
        <v>0</v>
      </c>
    </row>
    <row r="298" ht="15">
      <c r="N298" s="29">
        <f>'DO'!B298</f>
        <v>0</v>
      </c>
    </row>
    <row r="299" ht="15">
      <c r="N299" s="29">
        <f>'DO'!B299</f>
        <v>0</v>
      </c>
    </row>
    <row r="300" ht="15">
      <c r="N300" s="29">
        <f>'DO'!B300</f>
        <v>0</v>
      </c>
    </row>
    <row r="301" ht="15">
      <c r="N301" s="29">
        <f>'DO'!B301</f>
        <v>0</v>
      </c>
    </row>
    <row r="302" ht="15">
      <c r="N302" s="29">
        <f>'DO'!B302</f>
        <v>0</v>
      </c>
    </row>
    <row r="303" ht="15">
      <c r="N303" s="29">
        <f>'DO'!B303</f>
        <v>0</v>
      </c>
    </row>
    <row r="304" ht="15">
      <c r="N304" s="29">
        <f>'DO'!B304</f>
        <v>0</v>
      </c>
    </row>
    <row r="305" ht="15">
      <c r="N305" s="29" t="str">
        <f>'DO'!B305</f>
        <v>Outcome 28</v>
      </c>
    </row>
    <row r="306" ht="15">
      <c r="N306" s="29">
        <f>'DO'!B306</f>
        <v>0</v>
      </c>
    </row>
    <row r="307" ht="15">
      <c r="N307" s="29">
        <f>'DO'!B307</f>
        <v>0</v>
      </c>
    </row>
    <row r="308" ht="15">
      <c r="N308" s="29">
        <f>'DO'!B308</f>
        <v>0</v>
      </c>
    </row>
    <row r="309" ht="15">
      <c r="N309" s="29">
        <f>'DO'!B309</f>
        <v>0</v>
      </c>
    </row>
    <row r="310" ht="15">
      <c r="N310" s="29">
        <f>'DO'!B310</f>
        <v>0</v>
      </c>
    </row>
    <row r="311" ht="15">
      <c r="N311" s="29">
        <f>'DO'!B311</f>
        <v>0</v>
      </c>
    </row>
    <row r="312" ht="15">
      <c r="N312" s="29">
        <f>'DO'!B312</f>
        <v>0</v>
      </c>
    </row>
    <row r="313" ht="15">
      <c r="N313" s="29">
        <f>'DO'!B313</f>
        <v>0</v>
      </c>
    </row>
    <row r="314" ht="15">
      <c r="N314" s="29">
        <f>'DO'!B314</f>
        <v>0</v>
      </c>
    </row>
    <row r="315" ht="15">
      <c r="N315" s="29" t="str">
        <f>'DO'!B315</f>
        <v>Outcome 29</v>
      </c>
    </row>
    <row r="316" ht="15">
      <c r="N316" s="29">
        <f>'DO'!B316</f>
        <v>0</v>
      </c>
    </row>
    <row r="317" ht="15">
      <c r="N317" s="29">
        <f>'DO'!B317</f>
        <v>0</v>
      </c>
    </row>
    <row r="318" ht="15">
      <c r="N318" s="29">
        <f>'DO'!B318</f>
        <v>0</v>
      </c>
    </row>
    <row r="319" ht="15">
      <c r="N319" s="29">
        <f>'DO'!B319</f>
        <v>0</v>
      </c>
    </row>
    <row r="320" ht="15">
      <c r="N320" s="29">
        <f>'DO'!B320</f>
        <v>0</v>
      </c>
    </row>
    <row r="321" ht="15">
      <c r="N321" s="29">
        <f>'DO'!B321</f>
        <v>0</v>
      </c>
    </row>
    <row r="322" ht="15">
      <c r="N322" s="29">
        <f>'DO'!B322</f>
        <v>0</v>
      </c>
    </row>
    <row r="323" ht="15">
      <c r="N323" s="29">
        <f>'DO'!B323</f>
        <v>0</v>
      </c>
    </row>
    <row r="324" ht="15">
      <c r="N324" s="29">
        <f>'DO'!B324</f>
        <v>0</v>
      </c>
    </row>
    <row r="325" ht="15">
      <c r="N325" s="29" t="str">
        <f>'DO'!B325</f>
        <v>Outcome 30</v>
      </c>
    </row>
    <row r="326" ht="15">
      <c r="N326" s="29">
        <f>'DO'!B326</f>
        <v>0</v>
      </c>
    </row>
    <row r="327" ht="15">
      <c r="N327" s="29">
        <f>'DO'!B327</f>
        <v>0</v>
      </c>
    </row>
    <row r="328" ht="15">
      <c r="N328" s="29">
        <f>'DO'!B328</f>
        <v>0</v>
      </c>
    </row>
    <row r="329" ht="15">
      <c r="N329" s="29">
        <f>'DO'!B329</f>
        <v>0</v>
      </c>
    </row>
    <row r="330" ht="15">
      <c r="N330" s="29">
        <f>'DO'!B330</f>
        <v>0</v>
      </c>
    </row>
    <row r="331" ht="15">
      <c r="N331" s="29">
        <f>'DO'!B331</f>
        <v>0</v>
      </c>
    </row>
    <row r="332" ht="15">
      <c r="N332" s="29">
        <f>'DO'!B332</f>
        <v>0</v>
      </c>
    </row>
    <row r="333" ht="15">
      <c r="N333" s="29">
        <f>'DO'!B333</f>
        <v>0</v>
      </c>
    </row>
    <row r="334" ht="15">
      <c r="N334" s="29">
        <f>'DO'!B334</f>
        <v>0</v>
      </c>
    </row>
    <row r="335" ht="15">
      <c r="N335" s="29" t="str">
        <f>'DO'!B335</f>
        <v>Outcome 31</v>
      </c>
    </row>
    <row r="336" ht="15">
      <c r="N336" s="29">
        <f>'DO'!B336</f>
        <v>0</v>
      </c>
    </row>
    <row r="337" ht="15">
      <c r="N337" s="29">
        <f>'DO'!B337</f>
        <v>0</v>
      </c>
    </row>
    <row r="338" ht="15">
      <c r="N338" s="29">
        <f>'DO'!B338</f>
        <v>0</v>
      </c>
    </row>
    <row r="339" ht="15">
      <c r="N339" s="29">
        <f>'DO'!B339</f>
        <v>0</v>
      </c>
    </row>
    <row r="340" ht="15">
      <c r="N340" s="29">
        <f>'DO'!B340</f>
        <v>0</v>
      </c>
    </row>
    <row r="341" ht="15">
      <c r="N341" s="29">
        <f>'DO'!B341</f>
        <v>0</v>
      </c>
    </row>
    <row r="342" ht="15">
      <c r="N342" s="29">
        <f>'DO'!B342</f>
        <v>0</v>
      </c>
    </row>
    <row r="343" ht="15">
      <c r="N343" s="29">
        <f>'DO'!B343</f>
        <v>0</v>
      </c>
    </row>
    <row r="344" ht="15">
      <c r="N344" s="29">
        <f>'DO'!B344</f>
        <v>0</v>
      </c>
    </row>
    <row r="345" ht="15">
      <c r="N345" s="29" t="str">
        <f>'DO'!B345</f>
        <v>Outcome 32</v>
      </c>
    </row>
    <row r="346" ht="15">
      <c r="N346" s="29">
        <f>'DO'!B346</f>
        <v>0</v>
      </c>
    </row>
    <row r="347" ht="15">
      <c r="N347" s="29">
        <f>'DO'!B347</f>
        <v>0</v>
      </c>
    </row>
    <row r="348" ht="15">
      <c r="N348" s="29">
        <f>'DO'!B348</f>
        <v>0</v>
      </c>
    </row>
    <row r="349" ht="15">
      <c r="N349" s="29">
        <f>'DO'!B349</f>
        <v>0</v>
      </c>
    </row>
    <row r="350" ht="15">
      <c r="N350" s="29">
        <f>'DO'!B350</f>
        <v>0</v>
      </c>
    </row>
    <row r="351" ht="15">
      <c r="N351" s="29">
        <f>'DO'!B351</f>
        <v>0</v>
      </c>
    </row>
    <row r="352" ht="15">
      <c r="N352" s="29">
        <f>'DO'!B352</f>
        <v>0</v>
      </c>
    </row>
    <row r="353" ht="15">
      <c r="N353" s="29">
        <f>'DO'!B353</f>
        <v>0</v>
      </c>
    </row>
    <row r="354" ht="15">
      <c r="N354" s="29">
        <f>'DO'!B354</f>
        <v>0</v>
      </c>
    </row>
    <row r="355" ht="15">
      <c r="N355" s="29" t="str">
        <f>'DO'!B355</f>
        <v>Outcome 33</v>
      </c>
    </row>
    <row r="356" ht="15">
      <c r="N356" s="29">
        <f>'DO'!B356</f>
        <v>0</v>
      </c>
    </row>
    <row r="357" ht="15">
      <c r="N357" s="29">
        <f>'DO'!B357</f>
        <v>0</v>
      </c>
    </row>
    <row r="358" ht="15">
      <c r="N358" s="29">
        <f>'DO'!B358</f>
        <v>0</v>
      </c>
    </row>
    <row r="359" ht="15">
      <c r="N359" s="29">
        <f>'DO'!B359</f>
        <v>0</v>
      </c>
    </row>
    <row r="360" ht="15">
      <c r="N360" s="29">
        <f>'DO'!B360</f>
        <v>0</v>
      </c>
    </row>
    <row r="361" ht="15">
      <c r="N361" s="29">
        <f>'DO'!B361</f>
        <v>0</v>
      </c>
    </row>
    <row r="362" ht="15">
      <c r="N362" s="29">
        <f>'DO'!B362</f>
        <v>0</v>
      </c>
    </row>
    <row r="363" ht="15">
      <c r="N363" s="29">
        <f>'DO'!B363</f>
        <v>0</v>
      </c>
    </row>
    <row r="364" ht="15">
      <c r="N364" s="29">
        <f>'DO'!B364</f>
        <v>0</v>
      </c>
    </row>
    <row r="365" ht="15">
      <c r="N365" s="29" t="str">
        <f>'DO'!B365</f>
        <v>Outcome 34</v>
      </c>
    </row>
    <row r="366" ht="15">
      <c r="N366" s="29">
        <f>'DO'!B366</f>
        <v>0</v>
      </c>
    </row>
    <row r="367" ht="15">
      <c r="N367" s="29">
        <f>'DO'!B367</f>
        <v>0</v>
      </c>
    </row>
    <row r="368" ht="15">
      <c r="N368" s="29">
        <f>'DO'!B368</f>
        <v>0</v>
      </c>
    </row>
    <row r="369" ht="15">
      <c r="N369" s="29">
        <f>'DO'!B369</f>
        <v>0</v>
      </c>
    </row>
    <row r="370" ht="15">
      <c r="N370" s="29">
        <f>'DO'!B370</f>
        <v>0</v>
      </c>
    </row>
    <row r="371" ht="15">
      <c r="N371" s="29">
        <f>'DO'!B371</f>
        <v>0</v>
      </c>
    </row>
    <row r="372" ht="15">
      <c r="N372" s="29">
        <f>'DO'!B372</f>
        <v>0</v>
      </c>
    </row>
    <row r="373" ht="15">
      <c r="N373" s="29">
        <f>'DO'!B373</f>
        <v>0</v>
      </c>
    </row>
    <row r="374" ht="15">
      <c r="N374" s="29">
        <f>'DO'!B374</f>
        <v>0</v>
      </c>
    </row>
    <row r="375" ht="15">
      <c r="N375" s="29" t="str">
        <f>'DO'!B375</f>
        <v>Outcome 35</v>
      </c>
    </row>
    <row r="376" ht="15">
      <c r="N376" s="29">
        <f>'DO'!B376</f>
        <v>0</v>
      </c>
    </row>
    <row r="377" ht="15">
      <c r="N377" s="29">
        <f>'DO'!B377</f>
        <v>0</v>
      </c>
    </row>
    <row r="378" ht="15">
      <c r="N378" s="29">
        <f>'DO'!B378</f>
        <v>0</v>
      </c>
    </row>
    <row r="379" ht="15">
      <c r="N379" s="29">
        <f>'DO'!B379</f>
        <v>0</v>
      </c>
    </row>
    <row r="380" ht="15">
      <c r="N380" s="29">
        <f>'DO'!B380</f>
        <v>0</v>
      </c>
    </row>
    <row r="381" ht="15">
      <c r="N381" s="29">
        <f>'DO'!B381</f>
        <v>0</v>
      </c>
    </row>
    <row r="382" ht="15">
      <c r="N382" s="29">
        <f>'DO'!B382</f>
        <v>0</v>
      </c>
    </row>
    <row r="383" ht="15">
      <c r="N383" s="29">
        <f>'DO'!B383</f>
        <v>0</v>
      </c>
    </row>
    <row r="384" ht="15">
      <c r="N384" s="29">
        <f>'DO'!B384</f>
        <v>0</v>
      </c>
    </row>
    <row r="385" ht="15">
      <c r="N385" s="29" t="str">
        <f>'DO'!B385</f>
        <v>Outcome 36</v>
      </c>
    </row>
    <row r="386" ht="15">
      <c r="N386" s="29">
        <f>'DO'!B386</f>
        <v>0</v>
      </c>
    </row>
    <row r="387" ht="15">
      <c r="N387" s="29">
        <f>'DO'!B387</f>
        <v>0</v>
      </c>
    </row>
    <row r="388" ht="15">
      <c r="N388" s="29">
        <f>'DO'!B388</f>
        <v>0</v>
      </c>
    </row>
    <row r="389" ht="15">
      <c r="N389" s="29">
        <f>'DO'!B389</f>
        <v>0</v>
      </c>
    </row>
    <row r="390" ht="15">
      <c r="N390" s="29">
        <f>'DO'!B390</f>
        <v>0</v>
      </c>
    </row>
    <row r="391" ht="15">
      <c r="N391" s="29">
        <f>'DO'!B391</f>
        <v>0</v>
      </c>
    </row>
    <row r="392" ht="15">
      <c r="N392" s="29">
        <f>'DO'!B392</f>
        <v>0</v>
      </c>
    </row>
    <row r="393" ht="15">
      <c r="N393" s="29">
        <f>'DO'!B393</f>
        <v>0</v>
      </c>
    </row>
    <row r="394" ht="15">
      <c r="N394" s="29">
        <f>'DO'!B394</f>
        <v>0</v>
      </c>
    </row>
    <row r="395" ht="15">
      <c r="N395" s="29" t="str">
        <f>'DO'!B395</f>
        <v>Outcome 37</v>
      </c>
    </row>
    <row r="396" ht="15">
      <c r="N396" s="29">
        <f>'DO'!B396</f>
        <v>0</v>
      </c>
    </row>
    <row r="397" ht="15">
      <c r="N397" s="29">
        <f>'DO'!B397</f>
        <v>0</v>
      </c>
    </row>
    <row r="398" ht="15">
      <c r="N398" s="29">
        <f>'DO'!B398</f>
        <v>0</v>
      </c>
    </row>
    <row r="399" ht="15">
      <c r="N399" s="29">
        <f>'DO'!B399</f>
        <v>0</v>
      </c>
    </row>
    <row r="400" ht="15">
      <c r="N400" s="29">
        <f>'DO'!B400</f>
        <v>0</v>
      </c>
    </row>
    <row r="401" ht="15">
      <c r="N401" s="29">
        <f>'DO'!B401</f>
        <v>0</v>
      </c>
    </row>
    <row r="402" ht="15">
      <c r="N402" s="29">
        <f>'DO'!B402</f>
        <v>0</v>
      </c>
    </row>
    <row r="403" ht="15">
      <c r="N403" s="29">
        <f>'DO'!B403</f>
        <v>0</v>
      </c>
    </row>
    <row r="404" ht="15">
      <c r="N404" s="29">
        <f>'DO'!B404</f>
        <v>0</v>
      </c>
    </row>
    <row r="405" ht="15">
      <c r="N405" s="29" t="str">
        <f>'DO'!B405</f>
        <v>Outcome 38</v>
      </c>
    </row>
    <row r="406" ht="15">
      <c r="N406" s="29">
        <f>'DO'!B406</f>
        <v>0</v>
      </c>
    </row>
    <row r="407" ht="15">
      <c r="N407" s="29">
        <f>'DO'!B407</f>
        <v>0</v>
      </c>
    </row>
    <row r="408" ht="15">
      <c r="N408" s="29">
        <f>'DO'!B408</f>
        <v>0</v>
      </c>
    </row>
    <row r="409" ht="15">
      <c r="N409" s="29">
        <f>'DO'!B409</f>
        <v>0</v>
      </c>
    </row>
    <row r="410" ht="15">
      <c r="N410" s="29">
        <f>'DO'!B410</f>
        <v>0</v>
      </c>
    </row>
    <row r="411" ht="15">
      <c r="N411" s="29">
        <f>'DO'!B411</f>
        <v>0</v>
      </c>
    </row>
    <row r="412" ht="15">
      <c r="N412" s="29">
        <f>'DO'!B412</f>
        <v>0</v>
      </c>
    </row>
    <row r="413" ht="15">
      <c r="N413" s="29">
        <f>'DO'!B413</f>
        <v>0</v>
      </c>
    </row>
    <row r="414" ht="15">
      <c r="N414" s="29">
        <f>'DO'!B414</f>
        <v>0</v>
      </c>
    </row>
    <row r="415" ht="15">
      <c r="N415" s="29" t="str">
        <f>'DO'!B415</f>
        <v>Outcome 39</v>
      </c>
    </row>
    <row r="416" ht="15">
      <c r="N416" s="29">
        <f>'DO'!B416</f>
        <v>0</v>
      </c>
    </row>
    <row r="417" ht="15">
      <c r="N417" s="29">
        <f>'DO'!B417</f>
        <v>0</v>
      </c>
    </row>
    <row r="418" ht="15">
      <c r="N418" s="29">
        <f>'DO'!B418</f>
        <v>0</v>
      </c>
    </row>
    <row r="419" ht="15">
      <c r="N419" s="29">
        <f>'DO'!B419</f>
        <v>0</v>
      </c>
    </row>
    <row r="420" ht="15">
      <c r="N420" s="29">
        <f>'DO'!B420</f>
        <v>0</v>
      </c>
    </row>
    <row r="421" ht="15">
      <c r="N421" s="29">
        <f>'DO'!B421</f>
        <v>0</v>
      </c>
    </row>
    <row r="422" ht="15">
      <c r="N422" s="29">
        <f>'DO'!B422</f>
        <v>0</v>
      </c>
    </row>
    <row r="423" ht="15">
      <c r="N423" s="29">
        <f>'DO'!B423</f>
        <v>0</v>
      </c>
    </row>
    <row r="424" ht="15">
      <c r="N424" s="29">
        <f>'DO'!B424</f>
        <v>0</v>
      </c>
    </row>
    <row r="425" ht="15">
      <c r="N425" s="29" t="str">
        <f>'DO'!B425</f>
        <v>Outcome 40</v>
      </c>
    </row>
    <row r="426" ht="15">
      <c r="N426" s="29">
        <f>'DO'!B426</f>
        <v>0</v>
      </c>
    </row>
    <row r="427" ht="15">
      <c r="N427" s="29">
        <f>'DO'!B427</f>
        <v>0</v>
      </c>
    </row>
    <row r="428" ht="15">
      <c r="N428" s="29">
        <f>'DO'!B428</f>
        <v>0</v>
      </c>
    </row>
    <row r="429" ht="15">
      <c r="N429" s="29">
        <f>'DO'!B429</f>
        <v>0</v>
      </c>
    </row>
    <row r="430" ht="15">
      <c r="N430" s="29">
        <f>'DO'!B430</f>
        <v>0</v>
      </c>
    </row>
    <row r="431" ht="15">
      <c r="N431" s="29">
        <f>'DO'!B431</f>
        <v>0</v>
      </c>
    </row>
    <row r="432" ht="15">
      <c r="N432" s="29">
        <f>'DO'!B432</f>
        <v>0</v>
      </c>
    </row>
    <row r="433" ht="15">
      <c r="N433" s="29">
        <f>'DO'!B433</f>
        <v>0</v>
      </c>
    </row>
    <row r="434" ht="15">
      <c r="N434" s="29">
        <f>'DO'!B434</f>
        <v>0</v>
      </c>
    </row>
    <row r="435" ht="15">
      <c r="N435" s="29">
        <f>'DO'!B435</f>
        <v>0</v>
      </c>
    </row>
    <row r="436" ht="15">
      <c r="N436" s="29">
        <f>'DO'!B436</f>
        <v>0</v>
      </c>
    </row>
    <row r="437" ht="15">
      <c r="N437" s="29">
        <f>'DO'!B437</f>
        <v>0</v>
      </c>
    </row>
    <row r="438" ht="15">
      <c r="N438" s="29">
        <f>'DO'!B438</f>
        <v>0</v>
      </c>
    </row>
    <row r="439" ht="15">
      <c r="N439" s="29">
        <f>'DO'!B439</f>
        <v>0</v>
      </c>
    </row>
    <row r="440" ht="15">
      <c r="N440" s="29">
        <f>'DO'!B440</f>
        <v>0</v>
      </c>
    </row>
    <row r="441" ht="15">
      <c r="N441" s="29">
        <f>'DO'!B441</f>
        <v>0</v>
      </c>
    </row>
    <row r="442" ht="15">
      <c r="N442" s="29">
        <f>'DO'!B442</f>
        <v>0</v>
      </c>
    </row>
    <row r="443" ht="15">
      <c r="N443" s="29">
        <f>'DO'!B443</f>
        <v>0</v>
      </c>
    </row>
    <row r="444" ht="15">
      <c r="N444" s="29">
        <f>'DO'!B444</f>
        <v>0</v>
      </c>
    </row>
    <row r="445" ht="15">
      <c r="N445" s="29">
        <f>'DO'!B445</f>
        <v>0</v>
      </c>
    </row>
    <row r="446" ht="15">
      <c r="N446" s="29">
        <f>'DO'!B446</f>
        <v>0</v>
      </c>
    </row>
    <row r="447" ht="15">
      <c r="N447" s="29">
        <f>'DO'!B447</f>
        <v>0</v>
      </c>
    </row>
    <row r="448" ht="15">
      <c r="N448" s="29">
        <f>'DO'!B448</f>
        <v>0</v>
      </c>
    </row>
    <row r="449" ht="15">
      <c r="N449" s="29">
        <f>'DO'!B449</f>
        <v>0</v>
      </c>
    </row>
    <row r="450" ht="15">
      <c r="N450" s="29">
        <f>'DO'!B450</f>
        <v>0</v>
      </c>
    </row>
    <row r="451" ht="15">
      <c r="N451" s="29">
        <f>'DO'!B451</f>
        <v>0</v>
      </c>
    </row>
    <row r="452" ht="15">
      <c r="N452" s="29">
        <f>'DO'!B452</f>
        <v>0</v>
      </c>
    </row>
    <row r="453" ht="15">
      <c r="N453" s="29">
        <f>'DO'!B453</f>
        <v>0</v>
      </c>
    </row>
    <row r="454" ht="15">
      <c r="N454" s="29">
        <f>'DO'!B454</f>
        <v>0</v>
      </c>
    </row>
    <row r="455" ht="15">
      <c r="N455" s="29">
        <f>'DO'!B455</f>
        <v>0</v>
      </c>
    </row>
    <row r="456" ht="15">
      <c r="N456" s="29">
        <f>'DO'!B456</f>
        <v>0</v>
      </c>
    </row>
    <row r="457" ht="15">
      <c r="N457" s="29">
        <f>'DO'!B457</f>
        <v>0</v>
      </c>
    </row>
    <row r="458" ht="15">
      <c r="N458" s="29">
        <f>'DO'!B458</f>
        <v>0</v>
      </c>
    </row>
    <row r="459" ht="15">
      <c r="N459" s="29">
        <f>'DO'!B459</f>
        <v>0</v>
      </c>
    </row>
    <row r="460" ht="15">
      <c r="N460" s="29">
        <f>'DO'!B460</f>
        <v>0</v>
      </c>
    </row>
    <row r="461" ht="15">
      <c r="N461" s="29">
        <f>'DO'!B461</f>
        <v>0</v>
      </c>
    </row>
    <row r="462" ht="15">
      <c r="N462" s="29">
        <f>'DO'!B462</f>
        <v>0</v>
      </c>
    </row>
    <row r="463" ht="15">
      <c r="N463" s="29">
        <f>'DO'!B463</f>
        <v>0</v>
      </c>
    </row>
    <row r="464" ht="15">
      <c r="N464" s="29">
        <f>'DO'!B464</f>
        <v>0</v>
      </c>
    </row>
    <row r="465" ht="15">
      <c r="N465" s="29">
        <f>'DO'!B465</f>
        <v>0</v>
      </c>
    </row>
    <row r="466" ht="15">
      <c r="N466" s="29">
        <f>'DO'!B466</f>
        <v>0</v>
      </c>
    </row>
    <row r="467" ht="15">
      <c r="N467" s="29">
        <f>'DO'!B467</f>
        <v>0</v>
      </c>
    </row>
    <row r="468" ht="15">
      <c r="N468" s="29">
        <f>'DO'!B468</f>
        <v>0</v>
      </c>
    </row>
    <row r="469" ht="15">
      <c r="N469" s="29">
        <f>'DO'!B469</f>
        <v>0</v>
      </c>
    </row>
    <row r="470" ht="15">
      <c r="N470" s="29">
        <f>'DO'!B470</f>
        <v>0</v>
      </c>
    </row>
    <row r="471" ht="15">
      <c r="N471" s="29">
        <f>'DO'!B471</f>
        <v>0</v>
      </c>
    </row>
    <row r="472" ht="15">
      <c r="N472" s="29">
        <f>'DO'!B472</f>
        <v>0</v>
      </c>
    </row>
    <row r="473" ht="15">
      <c r="N473" s="29">
        <f>'DO'!B473</f>
        <v>0</v>
      </c>
    </row>
    <row r="474" ht="15">
      <c r="N474" s="29">
        <f>'DO'!B474</f>
        <v>0</v>
      </c>
    </row>
    <row r="475" ht="15">
      <c r="N475" s="29">
        <f>'DO'!B475</f>
        <v>0</v>
      </c>
    </row>
    <row r="476" ht="15">
      <c r="N476" s="29">
        <f>'DO'!B476</f>
        <v>0</v>
      </c>
    </row>
    <row r="477" ht="15">
      <c r="N477" s="29">
        <f>'DO'!B477</f>
        <v>0</v>
      </c>
    </row>
    <row r="478" ht="15">
      <c r="N478" s="29">
        <f>'DO'!B478</f>
        <v>0</v>
      </c>
    </row>
    <row r="479" ht="15">
      <c r="N479" s="29">
        <f>'DO'!B479</f>
        <v>0</v>
      </c>
    </row>
    <row r="480" ht="15">
      <c r="N480" s="29">
        <f>'DO'!B480</f>
        <v>0</v>
      </c>
    </row>
    <row r="481" ht="15">
      <c r="N481" s="29">
        <f>'DO'!B481</f>
        <v>0</v>
      </c>
    </row>
    <row r="482" ht="15">
      <c r="N482" s="29">
        <f>'DO'!B482</f>
        <v>0</v>
      </c>
    </row>
    <row r="483" ht="15">
      <c r="N483" s="29">
        <f>'DO'!B483</f>
        <v>0</v>
      </c>
    </row>
    <row r="484" ht="15">
      <c r="N484" s="29">
        <f>'DO'!B484</f>
        <v>0</v>
      </c>
    </row>
    <row r="485" ht="15">
      <c r="N485" s="29">
        <f>'DO'!B485</f>
        <v>0</v>
      </c>
    </row>
    <row r="486" ht="15">
      <c r="N486" s="29">
        <f>'DO'!B486</f>
        <v>0</v>
      </c>
    </row>
    <row r="487" ht="15">
      <c r="N487" s="29">
        <f>'DO'!B487</f>
        <v>0</v>
      </c>
    </row>
    <row r="488" ht="15">
      <c r="N488" s="29">
        <f>'DO'!B488</f>
        <v>0</v>
      </c>
    </row>
    <row r="489" ht="15">
      <c r="N489" s="29">
        <f>'DO'!B489</f>
        <v>0</v>
      </c>
    </row>
    <row r="490" ht="15">
      <c r="N490" s="29">
        <f>'DO'!B490</f>
        <v>0</v>
      </c>
    </row>
    <row r="491" ht="15">
      <c r="N491" s="29">
        <f>'DO'!B491</f>
        <v>0</v>
      </c>
    </row>
    <row r="492" ht="15">
      <c r="N492" s="29">
        <f>'DO'!B492</f>
        <v>0</v>
      </c>
    </row>
    <row r="493" ht="15">
      <c r="N493" s="29">
        <f>'DO'!B493</f>
        <v>0</v>
      </c>
    </row>
    <row r="494" ht="15">
      <c r="N494" s="29">
        <f>'DO'!B494</f>
        <v>0</v>
      </c>
    </row>
    <row r="495" ht="15">
      <c r="N495" s="29">
        <f>'DO'!B495</f>
        <v>0</v>
      </c>
    </row>
    <row r="496" ht="15">
      <c r="N496" s="29">
        <f>'DO'!B496</f>
        <v>0</v>
      </c>
    </row>
    <row r="497" ht="15">
      <c r="N497" s="29">
        <f>'DO'!B497</f>
        <v>0</v>
      </c>
    </row>
    <row r="498" ht="15">
      <c r="N498" s="29">
        <f>'DO'!B498</f>
        <v>0</v>
      </c>
    </row>
    <row r="499" ht="15">
      <c r="N499" s="29">
        <f>'DO'!B499</f>
        <v>0</v>
      </c>
    </row>
    <row r="500" ht="15">
      <c r="N500" s="29">
        <f>'DO'!B500</f>
        <v>0</v>
      </c>
    </row>
    <row r="501" ht="15">
      <c r="N501" s="29">
        <f>'DO'!B501</f>
        <v>0</v>
      </c>
    </row>
    <row r="502" ht="15">
      <c r="N502" s="29">
        <f>'DO'!B502</f>
        <v>0</v>
      </c>
    </row>
    <row r="503" ht="15">
      <c r="N503" s="29">
        <f>'DO'!B503</f>
        <v>0</v>
      </c>
    </row>
    <row r="504" ht="15">
      <c r="N504" s="29">
        <f>'DO'!B504</f>
        <v>0</v>
      </c>
    </row>
    <row r="505" ht="15">
      <c r="N505" s="29">
        <f>'DO'!B505</f>
        <v>0</v>
      </c>
    </row>
    <row r="506" ht="15">
      <c r="N506" s="29">
        <f>'DO'!B506</f>
        <v>0</v>
      </c>
    </row>
    <row r="507" ht="15">
      <c r="N507" s="29">
        <f>'DO'!B507</f>
        <v>0</v>
      </c>
    </row>
    <row r="508" ht="15">
      <c r="N508" s="29">
        <f>'DO'!B508</f>
        <v>0</v>
      </c>
    </row>
    <row r="509" ht="15">
      <c r="N509" s="29">
        <f>'DO'!B509</f>
        <v>0</v>
      </c>
    </row>
    <row r="510" ht="15">
      <c r="N510" s="29">
        <f>'DO'!B510</f>
        <v>0</v>
      </c>
    </row>
    <row r="511" ht="15">
      <c r="N511" s="29">
        <f>'DO'!B511</f>
        <v>0</v>
      </c>
    </row>
    <row r="512" ht="15">
      <c r="N512" s="29">
        <f>'DO'!B512</f>
        <v>0</v>
      </c>
    </row>
    <row r="513" ht="15">
      <c r="N513" s="29">
        <f>'DO'!B513</f>
        <v>0</v>
      </c>
    </row>
    <row r="514" ht="15">
      <c r="N514" s="29">
        <f>'DO'!B514</f>
        <v>0</v>
      </c>
    </row>
    <row r="515" ht="15">
      <c r="N515" s="29">
        <f>'DO'!B515</f>
        <v>0</v>
      </c>
    </row>
    <row r="516" ht="15">
      <c r="N516" s="29">
        <f>'DO'!B516</f>
        <v>0</v>
      </c>
    </row>
    <row r="517" ht="15">
      <c r="N517" s="29">
        <f>'DO'!B517</f>
        <v>0</v>
      </c>
    </row>
    <row r="518" ht="15">
      <c r="N518" s="29">
        <f>'DO'!B518</f>
        <v>0</v>
      </c>
    </row>
    <row r="519" ht="15">
      <c r="N519" s="29">
        <f>'DO'!B519</f>
        <v>0</v>
      </c>
    </row>
    <row r="520" ht="15">
      <c r="N520" s="29">
        <f>'DO'!B520</f>
        <v>0</v>
      </c>
    </row>
    <row r="521" ht="15">
      <c r="N521" s="29">
        <f>'DO'!B521</f>
        <v>0</v>
      </c>
    </row>
    <row r="522" ht="15">
      <c r="N522" s="29">
        <f>'DO'!B522</f>
        <v>0</v>
      </c>
    </row>
    <row r="523" ht="15">
      <c r="N523" s="29">
        <f>'DO'!B523</f>
        <v>0</v>
      </c>
    </row>
    <row r="524" ht="15">
      <c r="N524" s="29">
        <f>'DO'!B524</f>
        <v>0</v>
      </c>
    </row>
    <row r="525" ht="15">
      <c r="N525" s="29">
        <f>'DO'!B525</f>
        <v>0</v>
      </c>
    </row>
    <row r="526" ht="15">
      <c r="N526" s="29">
        <f>'DO'!B526</f>
        <v>0</v>
      </c>
    </row>
    <row r="527" ht="15">
      <c r="N527" s="29">
        <f>'DO'!B527</f>
        <v>0</v>
      </c>
    </row>
    <row r="528" ht="15">
      <c r="N528" s="29">
        <f>'DO'!B528</f>
        <v>0</v>
      </c>
    </row>
    <row r="529" ht="15">
      <c r="N529" s="29">
        <f>'DO'!B529</f>
        <v>0</v>
      </c>
    </row>
    <row r="530" ht="15">
      <c r="N530" s="29">
        <f>'DO'!B530</f>
        <v>0</v>
      </c>
    </row>
    <row r="531" ht="15">
      <c r="N531" s="29">
        <f>'DO'!B531</f>
        <v>0</v>
      </c>
    </row>
    <row r="532" ht="15">
      <c r="N532" s="29">
        <f>'DO'!B532</f>
        <v>0</v>
      </c>
    </row>
    <row r="533" ht="15">
      <c r="N533" s="29">
        <f>'DO'!B533</f>
        <v>0</v>
      </c>
    </row>
    <row r="534" ht="15">
      <c r="N534" s="29">
        <f>'DO'!B534</f>
        <v>0</v>
      </c>
    </row>
    <row r="535" ht="15">
      <c r="N535" s="29">
        <f>'DO'!B535</f>
        <v>0</v>
      </c>
    </row>
    <row r="536" ht="15">
      <c r="N536" s="29">
        <f>'DO'!B536</f>
        <v>0</v>
      </c>
    </row>
    <row r="537" ht="15">
      <c r="N537" s="29">
        <f>'DO'!B537</f>
        <v>0</v>
      </c>
    </row>
    <row r="538" ht="15">
      <c r="N538" s="29">
        <f>'DO'!B538</f>
        <v>0</v>
      </c>
    </row>
    <row r="539" ht="15">
      <c r="N539" s="29">
        <f>'DO'!B539</f>
        <v>0</v>
      </c>
    </row>
    <row r="540" ht="15">
      <c r="N540" s="29">
        <f>'DO'!B540</f>
        <v>0</v>
      </c>
    </row>
    <row r="541" ht="15">
      <c r="N541" s="29">
        <f>'DO'!B541</f>
        <v>0</v>
      </c>
    </row>
    <row r="542" ht="15">
      <c r="N542" s="29">
        <f>'DO'!B542</f>
        <v>0</v>
      </c>
    </row>
    <row r="543" ht="15">
      <c r="N543" s="29">
        <f>'DO'!B543</f>
        <v>0</v>
      </c>
    </row>
    <row r="544" ht="15">
      <c r="N544" s="29">
        <f>'DO'!B544</f>
        <v>0</v>
      </c>
    </row>
    <row r="545" ht="15">
      <c r="N545" s="29">
        <f>'DO'!B545</f>
        <v>0</v>
      </c>
    </row>
    <row r="546" ht="15">
      <c r="N546" s="29">
        <f>'DO'!B546</f>
        <v>0</v>
      </c>
    </row>
    <row r="547" ht="15">
      <c r="N547" s="29">
        <f>'DO'!B547</f>
        <v>0</v>
      </c>
    </row>
    <row r="548" ht="15">
      <c r="N548" s="29">
        <f>'DO'!B548</f>
        <v>0</v>
      </c>
    </row>
    <row r="549" ht="15">
      <c r="N549" s="29">
        <f>'DO'!B549</f>
        <v>0</v>
      </c>
    </row>
    <row r="550" ht="15">
      <c r="N550" s="29">
        <f>'DO'!B550</f>
        <v>0</v>
      </c>
    </row>
    <row r="551" ht="15">
      <c r="N551" s="29">
        <f>'DO'!B551</f>
        <v>0</v>
      </c>
    </row>
    <row r="552" ht="15">
      <c r="N552" s="29">
        <f>'DO'!B552</f>
        <v>0</v>
      </c>
    </row>
    <row r="553" ht="15">
      <c r="N553" s="29">
        <f>'DO'!B553</f>
        <v>0</v>
      </c>
    </row>
    <row r="554" ht="15">
      <c r="N554" s="29">
        <f>'DO'!B554</f>
        <v>0</v>
      </c>
    </row>
    <row r="555" ht="15">
      <c r="N555" s="29">
        <f>'DO'!B555</f>
        <v>0</v>
      </c>
    </row>
    <row r="556" ht="15">
      <c r="N556" s="29">
        <f>'DO'!B556</f>
        <v>0</v>
      </c>
    </row>
    <row r="557" ht="15">
      <c r="N557" s="29">
        <f>'DO'!B557</f>
        <v>0</v>
      </c>
    </row>
    <row r="558" ht="15">
      <c r="N558" s="29">
        <f>'DO'!B558</f>
        <v>0</v>
      </c>
    </row>
    <row r="559" ht="15">
      <c r="N559" s="29">
        <f>'DO'!B559</f>
        <v>0</v>
      </c>
    </row>
    <row r="560" ht="15">
      <c r="N560" s="29">
        <f>'DO'!B560</f>
        <v>0</v>
      </c>
    </row>
    <row r="561" ht="15">
      <c r="N561" s="29">
        <f>'DO'!B561</f>
        <v>0</v>
      </c>
    </row>
    <row r="562" ht="15">
      <c r="N562" s="29">
        <f>'DO'!B562</f>
        <v>0</v>
      </c>
    </row>
    <row r="563" ht="15">
      <c r="N563" s="29">
        <f>'DO'!B563</f>
        <v>0</v>
      </c>
    </row>
    <row r="564" ht="15">
      <c r="N564" s="29">
        <f>'DO'!B564</f>
        <v>0</v>
      </c>
    </row>
    <row r="565" ht="15">
      <c r="N565" s="29">
        <f>'DO'!B565</f>
        <v>0</v>
      </c>
    </row>
    <row r="566" ht="15">
      <c r="N566" s="29">
        <f>'DO'!B566</f>
        <v>0</v>
      </c>
    </row>
    <row r="567" ht="15">
      <c r="N567" s="29">
        <f>'DO'!B567</f>
        <v>0</v>
      </c>
    </row>
    <row r="568" ht="15">
      <c r="N568" s="29">
        <f>'DO'!B568</f>
        <v>0</v>
      </c>
    </row>
    <row r="569" ht="15">
      <c r="N569" s="29">
        <f>'DO'!B569</f>
        <v>0</v>
      </c>
    </row>
    <row r="570" ht="15">
      <c r="N570" s="29">
        <f>'DO'!B570</f>
        <v>0</v>
      </c>
    </row>
    <row r="571" ht="15">
      <c r="N571" s="29">
        <f>'DO'!B571</f>
        <v>0</v>
      </c>
    </row>
    <row r="572" ht="15">
      <c r="N572" s="29">
        <f>'DO'!B572</f>
        <v>0</v>
      </c>
    </row>
    <row r="573" ht="15">
      <c r="N573" s="29">
        <f>'DO'!B573</f>
        <v>0</v>
      </c>
    </row>
    <row r="574" ht="15">
      <c r="N574" s="29">
        <f>'DO'!B574</f>
        <v>0</v>
      </c>
    </row>
    <row r="575" ht="15">
      <c r="N575" s="29">
        <f>'DO'!B575</f>
        <v>0</v>
      </c>
    </row>
    <row r="576" ht="15">
      <c r="N576" s="29">
        <f>'DO'!B576</f>
        <v>0</v>
      </c>
    </row>
    <row r="577" ht="15">
      <c r="N577" s="29">
        <f>'DO'!B577</f>
        <v>0</v>
      </c>
    </row>
    <row r="578" ht="15">
      <c r="N578" s="29">
        <f>'DO'!B578</f>
        <v>0</v>
      </c>
    </row>
    <row r="579" ht="15">
      <c r="N579" s="29">
        <f>'DO'!B579</f>
        <v>0</v>
      </c>
    </row>
    <row r="580" ht="15">
      <c r="N580" s="29">
        <f>'DO'!B580</f>
        <v>0</v>
      </c>
    </row>
    <row r="581" ht="15">
      <c r="N581" s="29">
        <f>'DO'!B581</f>
        <v>0</v>
      </c>
    </row>
    <row r="582" ht="15">
      <c r="N582" s="29">
        <f>'DO'!B582</f>
        <v>0</v>
      </c>
    </row>
    <row r="583" ht="15">
      <c r="N583" s="29">
        <f>'DO'!B583</f>
        <v>0</v>
      </c>
    </row>
    <row r="584" ht="15">
      <c r="N584" s="29">
        <f>'DO'!B584</f>
        <v>0</v>
      </c>
    </row>
    <row r="585" ht="15">
      <c r="N585" s="29">
        <f>'DO'!B585</f>
        <v>0</v>
      </c>
    </row>
    <row r="586" ht="15">
      <c r="N586" s="29">
        <f>'DO'!B586</f>
        <v>0</v>
      </c>
    </row>
    <row r="587" ht="15">
      <c r="N587" s="29">
        <f>'DO'!B587</f>
        <v>0</v>
      </c>
    </row>
    <row r="588" ht="15">
      <c r="N588" s="29">
        <f>'DO'!B588</f>
        <v>0</v>
      </c>
    </row>
    <row r="589" ht="15">
      <c r="N589" s="29">
        <f>'DO'!B589</f>
        <v>0</v>
      </c>
    </row>
    <row r="590" ht="15">
      <c r="N590" s="29">
        <f>'DO'!B590</f>
        <v>0</v>
      </c>
    </row>
    <row r="591" ht="15">
      <c r="N591" s="29">
        <f>'DO'!B591</f>
        <v>0</v>
      </c>
    </row>
    <row r="592" ht="15">
      <c r="N592" s="29">
        <f>'DO'!B592</f>
        <v>0</v>
      </c>
    </row>
    <row r="593" ht="15">
      <c r="N593" s="29">
        <f>'DO'!B593</f>
        <v>0</v>
      </c>
    </row>
    <row r="594" ht="15">
      <c r="N594" s="29">
        <f>'DO'!B594</f>
        <v>0</v>
      </c>
    </row>
    <row r="595" ht="15">
      <c r="N595" s="29">
        <f>'DO'!B595</f>
        <v>0</v>
      </c>
    </row>
    <row r="596" ht="15">
      <c r="N596" s="29">
        <f>'DO'!B596</f>
        <v>0</v>
      </c>
    </row>
    <row r="597" ht="15">
      <c r="N597" s="29">
        <f>'DO'!B597</f>
        <v>0</v>
      </c>
    </row>
    <row r="598" ht="15">
      <c r="N598" s="29">
        <f>'DO'!B598</f>
        <v>0</v>
      </c>
    </row>
    <row r="599" ht="15">
      <c r="N599" s="29">
        <f>'DO'!B599</f>
        <v>0</v>
      </c>
    </row>
    <row r="600" ht="15">
      <c r="N600" s="29">
        <f>'DO'!B600</f>
        <v>0</v>
      </c>
    </row>
    <row r="601" ht="15">
      <c r="N601" s="29">
        <f>'DO'!B601</f>
        <v>0</v>
      </c>
    </row>
    <row r="602" ht="15">
      <c r="N602" s="29">
        <f>'DO'!B602</f>
        <v>0</v>
      </c>
    </row>
    <row r="603" ht="15">
      <c r="N603" s="29">
        <f>'DO'!B603</f>
        <v>0</v>
      </c>
    </row>
    <row r="604" ht="15">
      <c r="N604" s="29">
        <f>'DO'!B604</f>
        <v>0</v>
      </c>
    </row>
    <row r="605" ht="15">
      <c r="N605" s="29">
        <f>'DO'!B605</f>
        <v>0</v>
      </c>
    </row>
    <row r="606" ht="15">
      <c r="N606" s="29">
        <f>'DO'!B606</f>
        <v>0</v>
      </c>
    </row>
    <row r="607" ht="15">
      <c r="N607" s="29">
        <f>'DO'!B607</f>
        <v>0</v>
      </c>
    </row>
    <row r="608" ht="15">
      <c r="N608" s="29">
        <f>'DO'!B608</f>
        <v>0</v>
      </c>
    </row>
    <row r="609" ht="15">
      <c r="N609" s="29">
        <f>'DO'!B609</f>
        <v>0</v>
      </c>
    </row>
    <row r="610" ht="15">
      <c r="N610" s="29">
        <f>'DO'!B610</f>
        <v>0</v>
      </c>
    </row>
    <row r="611" ht="15">
      <c r="N611" s="29">
        <f>'DO'!B611</f>
        <v>0</v>
      </c>
    </row>
    <row r="612" ht="15">
      <c r="N612" s="29">
        <f>'DO'!B612</f>
        <v>0</v>
      </c>
    </row>
    <row r="613" ht="15">
      <c r="N613" s="29">
        <f>'DO'!B613</f>
        <v>0</v>
      </c>
    </row>
    <row r="614" ht="15">
      <c r="N614" s="29">
        <f>'DO'!B614</f>
        <v>0</v>
      </c>
    </row>
    <row r="615" ht="15">
      <c r="N615" s="29">
        <f>'DO'!B615</f>
        <v>0</v>
      </c>
    </row>
    <row r="616" ht="15">
      <c r="N616" s="29">
        <f>'DO'!B616</f>
        <v>0</v>
      </c>
    </row>
    <row r="617" ht="15">
      <c r="N617" s="29">
        <f>'DO'!B617</f>
        <v>0</v>
      </c>
    </row>
    <row r="618" ht="15">
      <c r="N618" s="29">
        <f>'DO'!B618</f>
        <v>0</v>
      </c>
    </row>
    <row r="619" ht="15">
      <c r="N619" s="29">
        <f>'DO'!B619</f>
        <v>0</v>
      </c>
    </row>
    <row r="620" ht="15">
      <c r="N620" s="29">
        <f>'DO'!B620</f>
        <v>0</v>
      </c>
    </row>
    <row r="621" ht="15">
      <c r="N621" s="29">
        <f>'DO'!B621</f>
        <v>0</v>
      </c>
    </row>
    <row r="622" ht="15">
      <c r="N622" s="29">
        <f>'DO'!B622</f>
        <v>0</v>
      </c>
    </row>
    <row r="623" ht="15">
      <c r="N623" s="29">
        <f>'DO'!B623</f>
        <v>0</v>
      </c>
    </row>
    <row r="624" ht="15">
      <c r="N624" s="29">
        <f>'DO'!B624</f>
        <v>0</v>
      </c>
    </row>
    <row r="625" ht="15">
      <c r="N625" s="29">
        <f>'DO'!B625</f>
        <v>0</v>
      </c>
    </row>
    <row r="626" ht="15">
      <c r="N626" s="29">
        <f>'DO'!B626</f>
        <v>0</v>
      </c>
    </row>
    <row r="627" ht="15">
      <c r="N627" s="29">
        <f>'DO'!B627</f>
        <v>0</v>
      </c>
    </row>
    <row r="628" ht="15">
      <c r="N628" s="29">
        <f>'DO'!B628</f>
        <v>0</v>
      </c>
    </row>
    <row r="629" ht="15">
      <c r="N629" s="29">
        <f>'DO'!B629</f>
        <v>0</v>
      </c>
    </row>
    <row r="630" ht="15">
      <c r="N630" s="29">
        <f>'DO'!B630</f>
        <v>0</v>
      </c>
    </row>
    <row r="631" ht="15">
      <c r="N631" s="29">
        <f>'DO'!B631</f>
        <v>0</v>
      </c>
    </row>
    <row r="632" ht="15">
      <c r="N632" s="29">
        <f>'DO'!B632</f>
        <v>0</v>
      </c>
    </row>
    <row r="633" ht="15">
      <c r="N633" s="29">
        <f>'DO'!B633</f>
        <v>0</v>
      </c>
    </row>
    <row r="634" ht="15">
      <c r="N634" s="29">
        <f>'DO'!B634</f>
        <v>0</v>
      </c>
    </row>
    <row r="635" ht="15">
      <c r="N635" s="29">
        <f>'DO'!B635</f>
        <v>0</v>
      </c>
    </row>
    <row r="636" ht="15">
      <c r="N636" s="29">
        <f>'DO'!B636</f>
        <v>0</v>
      </c>
    </row>
    <row r="637" ht="15">
      <c r="N637" s="29">
        <f>'DO'!B637</f>
        <v>0</v>
      </c>
    </row>
    <row r="638" ht="15">
      <c r="N638" s="29">
        <f>'DO'!B638</f>
        <v>0</v>
      </c>
    </row>
    <row r="639" ht="15">
      <c r="N639" s="29">
        <f>'DO'!B639</f>
        <v>0</v>
      </c>
    </row>
    <row r="640" ht="15">
      <c r="N640" s="29">
        <f>'DO'!B640</f>
        <v>0</v>
      </c>
    </row>
    <row r="641" ht="15">
      <c r="N641" s="29">
        <f>'DO'!B641</f>
        <v>0</v>
      </c>
    </row>
    <row r="642" ht="15">
      <c r="N642" s="29">
        <f>'DO'!B642</f>
        <v>0</v>
      </c>
    </row>
    <row r="643" ht="15">
      <c r="N643" s="29">
        <f>'DO'!B643</f>
        <v>0</v>
      </c>
    </row>
    <row r="644" ht="15">
      <c r="N644" s="29">
        <f>'DO'!B644</f>
        <v>0</v>
      </c>
    </row>
    <row r="645" ht="15">
      <c r="N645" s="29">
        <f>'DO'!B645</f>
        <v>0</v>
      </c>
    </row>
    <row r="646" ht="15">
      <c r="N646" s="29">
        <f>'DO'!B646</f>
        <v>0</v>
      </c>
    </row>
    <row r="647" ht="15">
      <c r="N647" s="29">
        <f>'DO'!B647</f>
        <v>0</v>
      </c>
    </row>
    <row r="648" ht="15">
      <c r="N648" s="29">
        <f>'DO'!B648</f>
        <v>0</v>
      </c>
    </row>
    <row r="649" ht="15">
      <c r="N649" s="29">
        <f>'DO'!B649</f>
        <v>0</v>
      </c>
    </row>
    <row r="650" ht="15">
      <c r="N650" s="29">
        <f>'DO'!B650</f>
        <v>0</v>
      </c>
    </row>
    <row r="651" ht="15">
      <c r="N651" s="29">
        <f>'DO'!B651</f>
        <v>0</v>
      </c>
    </row>
    <row r="652" ht="15">
      <c r="N652" s="29">
        <f>'DO'!B652</f>
        <v>0</v>
      </c>
    </row>
    <row r="653" ht="15">
      <c r="N653" s="29">
        <f>'DO'!B653</f>
        <v>0</v>
      </c>
    </row>
    <row r="654" ht="15">
      <c r="N654" s="29">
        <f>'DO'!B654</f>
        <v>0</v>
      </c>
    </row>
    <row r="655" ht="15">
      <c r="N655" s="29">
        <f>'DO'!B655</f>
        <v>0</v>
      </c>
    </row>
    <row r="656" ht="15">
      <c r="N656" s="29">
        <f>'DO'!B656</f>
        <v>0</v>
      </c>
    </row>
    <row r="657" ht="15">
      <c r="N657" s="29">
        <f>'DO'!B657</f>
        <v>0</v>
      </c>
    </row>
    <row r="658" ht="15">
      <c r="N658" s="29">
        <f>'DO'!B658</f>
        <v>0</v>
      </c>
    </row>
    <row r="659" ht="15">
      <c r="N659" s="29">
        <f>'DO'!B659</f>
        <v>0</v>
      </c>
    </row>
    <row r="660" ht="15">
      <c r="N660" s="29">
        <f>'DO'!B660</f>
        <v>0</v>
      </c>
    </row>
    <row r="661" ht="15">
      <c r="N661" s="29">
        <f>'DO'!B661</f>
        <v>0</v>
      </c>
    </row>
    <row r="662" ht="15">
      <c r="N662" s="29">
        <f>'DO'!B662</f>
        <v>0</v>
      </c>
    </row>
    <row r="663" ht="15">
      <c r="N663" s="29">
        <f>'DO'!B663</f>
        <v>0</v>
      </c>
    </row>
    <row r="664" ht="15">
      <c r="N664" s="29">
        <f>'DO'!B664</f>
        <v>0</v>
      </c>
    </row>
    <row r="665" ht="15">
      <c r="N665" s="29">
        <f>'DO'!B665</f>
        <v>0</v>
      </c>
    </row>
    <row r="666" ht="15">
      <c r="N666" s="29">
        <f>'DO'!B666</f>
        <v>0</v>
      </c>
    </row>
    <row r="667" ht="15">
      <c r="N667" s="29">
        <f>'DO'!B667</f>
        <v>0</v>
      </c>
    </row>
    <row r="668" ht="15">
      <c r="N668" s="29">
        <f>'DO'!B668</f>
        <v>0</v>
      </c>
    </row>
    <row r="669" ht="15">
      <c r="N669" s="29">
        <f>'DO'!B669</f>
        <v>0</v>
      </c>
    </row>
    <row r="670" ht="15">
      <c r="N670" s="29">
        <f>'DO'!B670</f>
        <v>0</v>
      </c>
    </row>
    <row r="671" ht="15">
      <c r="N671" s="29">
        <f>'DO'!B671</f>
        <v>0</v>
      </c>
    </row>
    <row r="672" ht="15">
      <c r="N672" s="29">
        <f>'DO'!B672</f>
        <v>0</v>
      </c>
    </row>
    <row r="673" ht="15">
      <c r="N673" s="29">
        <f>'DO'!B673</f>
        <v>0</v>
      </c>
    </row>
    <row r="674" ht="15">
      <c r="N674" s="29">
        <f>'DO'!B674</f>
        <v>0</v>
      </c>
    </row>
    <row r="675" ht="15">
      <c r="N675" s="29">
        <f>'DO'!B675</f>
        <v>0</v>
      </c>
    </row>
    <row r="676" ht="15">
      <c r="N676" s="29">
        <f>'DO'!B676</f>
        <v>0</v>
      </c>
    </row>
    <row r="677" ht="15">
      <c r="N677" s="29">
        <f>'DO'!B677</f>
        <v>0</v>
      </c>
    </row>
    <row r="678" ht="15">
      <c r="N678" s="29">
        <f>'DO'!B678</f>
        <v>0</v>
      </c>
    </row>
    <row r="679" ht="15">
      <c r="N679" s="29">
        <f>'DO'!B679</f>
        <v>0</v>
      </c>
    </row>
    <row r="680" ht="15">
      <c r="N680" s="29">
        <f>'DO'!B680</f>
        <v>0</v>
      </c>
    </row>
    <row r="681" ht="15">
      <c r="N681" s="29">
        <f>'DO'!B681</f>
        <v>0</v>
      </c>
    </row>
    <row r="682" ht="15">
      <c r="N682" s="29">
        <f>'DO'!B682</f>
        <v>0</v>
      </c>
    </row>
    <row r="683" ht="15">
      <c r="N683" s="29">
        <f>'DO'!B683</f>
        <v>0</v>
      </c>
    </row>
    <row r="684" ht="15">
      <c r="N684" s="29">
        <f>'DO'!B684</f>
        <v>0</v>
      </c>
    </row>
    <row r="685" ht="15">
      <c r="N685" s="29">
        <f>'DO'!B685</f>
        <v>0</v>
      </c>
    </row>
    <row r="686" ht="15">
      <c r="N686" s="29">
        <f>'DO'!B686</f>
        <v>0</v>
      </c>
    </row>
    <row r="687" ht="15">
      <c r="N687" s="29">
        <f>'DO'!B687</f>
        <v>0</v>
      </c>
    </row>
    <row r="688" ht="15">
      <c r="N688" s="29">
        <f>'DO'!B688</f>
        <v>0</v>
      </c>
    </row>
    <row r="689" ht="15">
      <c r="N689" s="29">
        <f>'DO'!B689</f>
        <v>0</v>
      </c>
    </row>
    <row r="690" ht="15">
      <c r="N690" s="29">
        <f>'DO'!B690</f>
        <v>0</v>
      </c>
    </row>
    <row r="691" ht="15">
      <c r="N691" s="29">
        <f>'DO'!B691</f>
        <v>0</v>
      </c>
    </row>
    <row r="692" ht="15">
      <c r="N692" s="29">
        <f>'DO'!B692</f>
        <v>0</v>
      </c>
    </row>
    <row r="693" ht="15">
      <c r="N693" s="29">
        <f>'DO'!B693</f>
        <v>0</v>
      </c>
    </row>
    <row r="694" ht="15">
      <c r="N694" s="29">
        <f>'DO'!B694</f>
        <v>0</v>
      </c>
    </row>
    <row r="695" ht="15">
      <c r="N695" s="29">
        <f>'DO'!B695</f>
        <v>0</v>
      </c>
    </row>
    <row r="696" ht="15">
      <c r="N696" s="29">
        <f>'DO'!B696</f>
        <v>0</v>
      </c>
    </row>
    <row r="697" ht="15">
      <c r="N697" s="29">
        <f>'DO'!B697</f>
        <v>0</v>
      </c>
    </row>
    <row r="698" ht="15">
      <c r="N698" s="29">
        <f>'DO'!B698</f>
        <v>0</v>
      </c>
    </row>
    <row r="699" ht="15">
      <c r="N699" s="29">
        <f>'DO'!B699</f>
        <v>0</v>
      </c>
    </row>
    <row r="700" ht="15">
      <c r="N700" s="29">
        <f>'DO'!B700</f>
        <v>0</v>
      </c>
    </row>
    <row r="701" ht="15">
      <c r="N701" s="29">
        <f>'DO'!B701</f>
        <v>0</v>
      </c>
    </row>
    <row r="702" ht="15">
      <c r="N702" s="29">
        <f>'DO'!B702</f>
        <v>0</v>
      </c>
    </row>
    <row r="703" ht="15">
      <c r="N703" s="29">
        <f>'DO'!B703</f>
        <v>0</v>
      </c>
    </row>
    <row r="704" ht="15">
      <c r="N704" s="29">
        <f>'DO'!B704</f>
        <v>0</v>
      </c>
    </row>
    <row r="705" ht="15">
      <c r="N705" s="29">
        <f>'DO'!B705</f>
        <v>0</v>
      </c>
    </row>
    <row r="706" ht="15">
      <c r="N706" s="29">
        <f>'DO'!B706</f>
        <v>0</v>
      </c>
    </row>
    <row r="707" ht="15">
      <c r="N707" s="29">
        <f>'DO'!B707</f>
        <v>0</v>
      </c>
    </row>
    <row r="708" ht="15">
      <c r="N708" s="29">
        <f>'DO'!B708</f>
        <v>0</v>
      </c>
    </row>
    <row r="709" ht="15">
      <c r="N709" s="29">
        <f>'DO'!B709</f>
        <v>0</v>
      </c>
    </row>
    <row r="710" ht="15">
      <c r="N710" s="29">
        <f>'DO'!B710</f>
        <v>0</v>
      </c>
    </row>
    <row r="711" ht="15">
      <c r="N711" s="29">
        <f>'DO'!B711</f>
        <v>0</v>
      </c>
    </row>
    <row r="712" ht="15">
      <c r="N712" s="29">
        <f>'DO'!B712</f>
        <v>0</v>
      </c>
    </row>
    <row r="713" ht="15">
      <c r="N713" s="29">
        <f>'DO'!B713</f>
        <v>0</v>
      </c>
    </row>
    <row r="714" ht="15">
      <c r="N714" s="29">
        <f>'DO'!B714</f>
        <v>0</v>
      </c>
    </row>
    <row r="715" ht="15">
      <c r="N715" s="29">
        <f>'DO'!B715</f>
        <v>0</v>
      </c>
    </row>
    <row r="716" ht="15">
      <c r="N716" s="29">
        <f>'DO'!B716</f>
        <v>0</v>
      </c>
    </row>
    <row r="717" ht="15">
      <c r="N717" s="29">
        <f>'DO'!B717</f>
        <v>0</v>
      </c>
    </row>
    <row r="718" ht="15">
      <c r="N718" s="29">
        <f>'DO'!B718</f>
        <v>0</v>
      </c>
    </row>
    <row r="719" ht="15">
      <c r="N719" s="29">
        <f>'DO'!B719</f>
        <v>0</v>
      </c>
    </row>
    <row r="720" ht="15">
      <c r="N720" s="29">
        <f>'DO'!B720</f>
        <v>0</v>
      </c>
    </row>
    <row r="721" ht="15">
      <c r="N721" s="29">
        <f>'DO'!B721</f>
        <v>0</v>
      </c>
    </row>
    <row r="722" ht="15">
      <c r="N722" s="29">
        <f>'DO'!B722</f>
        <v>0</v>
      </c>
    </row>
    <row r="723" ht="15">
      <c r="N723" s="29">
        <f>'DO'!B723</f>
        <v>0</v>
      </c>
    </row>
    <row r="724" ht="15">
      <c r="N724" s="29">
        <f>'DO'!B724</f>
        <v>0</v>
      </c>
    </row>
    <row r="725" ht="15">
      <c r="N725" s="29">
        <f>'DO'!B725</f>
        <v>0</v>
      </c>
    </row>
    <row r="726" ht="15">
      <c r="N726" s="29">
        <f>'DO'!B726</f>
        <v>0</v>
      </c>
    </row>
    <row r="727" ht="15">
      <c r="N727" s="29">
        <f>'DO'!B727</f>
        <v>0</v>
      </c>
    </row>
    <row r="728" ht="15">
      <c r="N728" s="29">
        <f>'DO'!B728</f>
        <v>0</v>
      </c>
    </row>
    <row r="729" ht="15">
      <c r="N729" s="29">
        <f>'DO'!B729</f>
        <v>0</v>
      </c>
    </row>
    <row r="730" ht="15">
      <c r="N730" s="29">
        <f>'DO'!B730</f>
        <v>0</v>
      </c>
    </row>
    <row r="731" ht="15">
      <c r="N731" s="29">
        <f>'DO'!B731</f>
        <v>0</v>
      </c>
    </row>
    <row r="732" ht="15">
      <c r="N732" s="29">
        <f>'DO'!B732</f>
        <v>0</v>
      </c>
    </row>
    <row r="733" ht="15">
      <c r="N733" s="29">
        <f>'DO'!B733</f>
        <v>0</v>
      </c>
    </row>
    <row r="734" ht="15">
      <c r="N734" s="29">
        <f>'DO'!B734</f>
        <v>0</v>
      </c>
    </row>
    <row r="735" ht="15">
      <c r="N735" s="29">
        <f>'DO'!B735</f>
        <v>0</v>
      </c>
    </row>
    <row r="736" ht="15">
      <c r="N736" s="29">
        <f>'DO'!B736</f>
        <v>0</v>
      </c>
    </row>
    <row r="737" ht="15">
      <c r="N737" s="29">
        <f>'DO'!B737</f>
        <v>0</v>
      </c>
    </row>
    <row r="738" ht="15">
      <c r="N738" s="29">
        <f>'DO'!B738</f>
        <v>0</v>
      </c>
    </row>
    <row r="739" ht="15">
      <c r="N739" s="29">
        <f>'DO'!B739</f>
        <v>0</v>
      </c>
    </row>
    <row r="740" ht="15">
      <c r="N740" s="29">
        <f>'DO'!B740</f>
        <v>0</v>
      </c>
    </row>
    <row r="741" ht="15">
      <c r="N741" s="29">
        <f>'DO'!B741</f>
        <v>0</v>
      </c>
    </row>
    <row r="742" ht="15">
      <c r="N742" s="29">
        <f>'DO'!B742</f>
        <v>0</v>
      </c>
    </row>
    <row r="743" ht="15">
      <c r="N743" s="29">
        <f>'DO'!B743</f>
        <v>0</v>
      </c>
    </row>
    <row r="744" ht="15">
      <c r="N744" s="29">
        <f>'DO'!B744</f>
        <v>0</v>
      </c>
    </row>
    <row r="745" ht="15">
      <c r="N745" s="29">
        <f>'DO'!B745</f>
        <v>0</v>
      </c>
    </row>
    <row r="746" ht="15">
      <c r="N746" s="29">
        <f>'DO'!B746</f>
        <v>0</v>
      </c>
    </row>
    <row r="747" ht="15">
      <c r="N747" s="29">
        <f>'DO'!B747</f>
        <v>0</v>
      </c>
    </row>
    <row r="748" ht="15">
      <c r="N748" s="29">
        <f>'DO'!B748</f>
        <v>0</v>
      </c>
    </row>
    <row r="749" ht="15">
      <c r="N749" s="29">
        <f>'DO'!B749</f>
        <v>0</v>
      </c>
    </row>
    <row r="750" ht="15">
      <c r="N750" s="29">
        <f>'DO'!B750</f>
        <v>0</v>
      </c>
    </row>
    <row r="751" ht="15">
      <c r="N751" s="29">
        <f>'DO'!B751</f>
        <v>0</v>
      </c>
    </row>
    <row r="752" ht="15">
      <c r="N752" s="29">
        <f>'DO'!B752</f>
        <v>0</v>
      </c>
    </row>
    <row r="753" ht="15">
      <c r="N753" s="29">
        <f>'DO'!B753</f>
        <v>0</v>
      </c>
    </row>
    <row r="754" ht="15">
      <c r="N754" s="29">
        <f>'DO'!B754</f>
        <v>0</v>
      </c>
    </row>
    <row r="755" ht="15">
      <c r="N755" s="29">
        <f>'DO'!B755</f>
        <v>0</v>
      </c>
    </row>
    <row r="756" ht="15">
      <c r="N756" s="29">
        <f>'DO'!B756</f>
        <v>0</v>
      </c>
    </row>
    <row r="757" ht="15">
      <c r="N757" s="29">
        <f>'DO'!B757</f>
        <v>0</v>
      </c>
    </row>
    <row r="758" ht="15">
      <c r="N758" s="29">
        <f>'DO'!B758</f>
        <v>0</v>
      </c>
    </row>
    <row r="759" ht="15">
      <c r="N759" s="29">
        <f>'DO'!B759</f>
        <v>0</v>
      </c>
    </row>
    <row r="760" ht="15">
      <c r="N760" s="29">
        <f>'DO'!B760</f>
        <v>0</v>
      </c>
    </row>
    <row r="761" ht="15">
      <c r="N761" s="29">
        <f>'DO'!B761</f>
        <v>0</v>
      </c>
    </row>
    <row r="762" ht="15">
      <c r="N762" s="29">
        <f>'DO'!B762</f>
        <v>0</v>
      </c>
    </row>
    <row r="763" ht="15">
      <c r="N763" s="29">
        <f>'DO'!B763</f>
        <v>0</v>
      </c>
    </row>
    <row r="764" ht="15">
      <c r="N764" s="29">
        <f>'DO'!B764</f>
        <v>0</v>
      </c>
    </row>
    <row r="765" ht="15">
      <c r="N765" s="29">
        <f>'DO'!B765</f>
        <v>0</v>
      </c>
    </row>
    <row r="766" ht="15">
      <c r="N766" s="29">
        <f>'DO'!B766</f>
        <v>0</v>
      </c>
    </row>
    <row r="767" ht="15">
      <c r="N767" s="29">
        <f>'DO'!B767</f>
        <v>0</v>
      </c>
    </row>
    <row r="768" ht="15">
      <c r="N768" s="29">
        <f>'DO'!B768</f>
        <v>0</v>
      </c>
    </row>
    <row r="769" ht="15">
      <c r="N769" s="29">
        <f>'DO'!B769</f>
        <v>0</v>
      </c>
    </row>
    <row r="770" ht="15">
      <c r="N770" s="29">
        <f>'DO'!B770</f>
        <v>0</v>
      </c>
    </row>
    <row r="771" ht="15">
      <c r="N771" s="29">
        <f>'DO'!B771</f>
        <v>0</v>
      </c>
    </row>
    <row r="772" ht="15">
      <c r="N772" s="29">
        <f>'DO'!B772</f>
        <v>0</v>
      </c>
    </row>
    <row r="773" ht="15">
      <c r="N773" s="29">
        <f>'DO'!B773</f>
        <v>0</v>
      </c>
    </row>
    <row r="774" ht="15">
      <c r="N774" s="29">
        <f>'DO'!B774</f>
        <v>0</v>
      </c>
    </row>
    <row r="775" ht="15">
      <c r="N775" s="29">
        <f>'DO'!B775</f>
        <v>0</v>
      </c>
    </row>
    <row r="776" ht="15">
      <c r="N776" s="29">
        <f>'DO'!B776</f>
        <v>0</v>
      </c>
    </row>
    <row r="777" ht="15">
      <c r="N777" s="29">
        <f>'DO'!B777</f>
        <v>0</v>
      </c>
    </row>
    <row r="778" ht="15">
      <c r="N778" s="29">
        <f>'DO'!B778</f>
        <v>0</v>
      </c>
    </row>
    <row r="779" ht="15">
      <c r="N779" s="29">
        <f>'DO'!B779</f>
        <v>0</v>
      </c>
    </row>
    <row r="780" ht="15">
      <c r="N780" s="29">
        <f>'DO'!B780</f>
        <v>0</v>
      </c>
    </row>
    <row r="781" ht="15">
      <c r="N781" s="29">
        <f>'DO'!B781</f>
        <v>0</v>
      </c>
    </row>
    <row r="782" ht="15">
      <c r="N782" s="29">
        <f>'DO'!B782</f>
        <v>0</v>
      </c>
    </row>
    <row r="783" ht="15">
      <c r="N783" s="29">
        <f>'DO'!B783</f>
        <v>0</v>
      </c>
    </row>
    <row r="784" ht="15">
      <c r="N784" s="29">
        <f>'DO'!B784</f>
        <v>0</v>
      </c>
    </row>
    <row r="785" ht="15">
      <c r="N785" s="29">
        <f>'DO'!B785</f>
        <v>0</v>
      </c>
    </row>
    <row r="786" ht="15">
      <c r="N786" s="29">
        <f>'DO'!B786</f>
        <v>0</v>
      </c>
    </row>
    <row r="787" ht="15">
      <c r="N787" s="29">
        <f>'DO'!B787</f>
        <v>0</v>
      </c>
    </row>
    <row r="788" ht="15">
      <c r="N788" s="29">
        <f>'DO'!B788</f>
        <v>0</v>
      </c>
    </row>
    <row r="789" ht="15">
      <c r="N789" s="29">
        <f>'DO'!B789</f>
        <v>0</v>
      </c>
    </row>
    <row r="790" ht="15">
      <c r="N790" s="29">
        <f>'DO'!B790</f>
        <v>0</v>
      </c>
    </row>
    <row r="791" ht="15">
      <c r="N791" s="29">
        <f>'DO'!B791</f>
        <v>0</v>
      </c>
    </row>
    <row r="792" ht="15">
      <c r="N792" s="29">
        <f>'DO'!B792</f>
        <v>0</v>
      </c>
    </row>
    <row r="793" ht="15">
      <c r="N793" s="29">
        <f>'DO'!B793</f>
        <v>0</v>
      </c>
    </row>
    <row r="794" ht="15">
      <c r="N794" s="29">
        <f>'DO'!B794</f>
        <v>0</v>
      </c>
    </row>
    <row r="795" ht="15">
      <c r="N795" s="29">
        <f>'DO'!B795</f>
        <v>0</v>
      </c>
    </row>
    <row r="796" ht="15">
      <c r="N796" s="29">
        <f>'DO'!B796</f>
        <v>0</v>
      </c>
    </row>
    <row r="797" ht="15">
      <c r="N797" s="29">
        <f>'DO'!B797</f>
        <v>0</v>
      </c>
    </row>
    <row r="798" ht="15">
      <c r="N798" s="29">
        <f>'DO'!B798</f>
        <v>0</v>
      </c>
    </row>
    <row r="799" ht="15">
      <c r="N799" s="29">
        <f>'DO'!B799</f>
        <v>0</v>
      </c>
    </row>
    <row r="800" ht="15">
      <c r="N800" s="29">
        <f>'DO'!B800</f>
        <v>0</v>
      </c>
    </row>
    <row r="801" ht="15">
      <c r="N801" s="29">
        <f>'DO'!B801</f>
        <v>0</v>
      </c>
    </row>
    <row r="802" ht="15">
      <c r="N802" s="29">
        <f>'DO'!B802</f>
        <v>0</v>
      </c>
    </row>
    <row r="803" ht="15">
      <c r="N803" s="29">
        <f>'DO'!B803</f>
        <v>0</v>
      </c>
    </row>
    <row r="804" ht="15">
      <c r="N804" s="29">
        <f>'DO'!B804</f>
        <v>0</v>
      </c>
    </row>
    <row r="805" ht="15">
      <c r="N805" s="29">
        <f>'DO'!B805</f>
        <v>0</v>
      </c>
    </row>
    <row r="806" ht="15">
      <c r="N806" s="29">
        <f>'DO'!B806</f>
        <v>0</v>
      </c>
    </row>
    <row r="807" ht="15">
      <c r="N807" s="29">
        <f>'DO'!B807</f>
        <v>0</v>
      </c>
    </row>
    <row r="808" ht="15">
      <c r="N808" s="29">
        <f>'DO'!B808</f>
        <v>0</v>
      </c>
    </row>
    <row r="809" ht="15">
      <c r="N809" s="29">
        <f>'DO'!B809</f>
        <v>0</v>
      </c>
    </row>
    <row r="810" ht="15">
      <c r="N810" s="29">
        <f>'DO'!B810</f>
        <v>0</v>
      </c>
    </row>
    <row r="811" ht="15">
      <c r="N811" s="29">
        <f>'DO'!B811</f>
        <v>0</v>
      </c>
    </row>
    <row r="812" ht="15">
      <c r="N812" s="29">
        <f>'DO'!B812</f>
        <v>0</v>
      </c>
    </row>
    <row r="813" ht="15">
      <c r="N813" s="29">
        <f>'DO'!B813</f>
        <v>0</v>
      </c>
    </row>
    <row r="814" ht="15">
      <c r="N814" s="29">
        <f>'DO'!B814</f>
        <v>0</v>
      </c>
    </row>
    <row r="815" ht="15">
      <c r="N815" s="29">
        <f>'DO'!B815</f>
        <v>0</v>
      </c>
    </row>
    <row r="816" ht="15">
      <c r="N816" s="29">
        <f>'DO'!B816</f>
        <v>0</v>
      </c>
    </row>
    <row r="817" ht="15">
      <c r="N817" s="29">
        <f>'DO'!B817</f>
        <v>0</v>
      </c>
    </row>
    <row r="818" ht="15">
      <c r="N818" s="29">
        <f>'DO'!B818</f>
        <v>0</v>
      </c>
    </row>
    <row r="819" ht="15">
      <c r="N819" s="29">
        <f>'DO'!B819</f>
        <v>0</v>
      </c>
    </row>
    <row r="820" ht="15">
      <c r="N820" s="29">
        <f>'DO'!B820</f>
        <v>0</v>
      </c>
    </row>
    <row r="821" ht="15">
      <c r="N821" s="29">
        <f>'DO'!B821</f>
        <v>0</v>
      </c>
    </row>
    <row r="822" ht="15">
      <c r="N822" s="29">
        <f>'DO'!B822</f>
        <v>0</v>
      </c>
    </row>
    <row r="823" ht="15">
      <c r="N823" s="29">
        <f>'DO'!B823</f>
        <v>0</v>
      </c>
    </row>
    <row r="824" ht="15">
      <c r="N824" s="29">
        <f>'DO'!B824</f>
        <v>0</v>
      </c>
    </row>
    <row r="825" ht="15">
      <c r="N825" s="29">
        <f>'DO'!B825</f>
        <v>0</v>
      </c>
    </row>
    <row r="826" ht="15">
      <c r="N826" s="29">
        <f>'DO'!B826</f>
        <v>0</v>
      </c>
    </row>
    <row r="827" ht="15">
      <c r="N827" s="29">
        <f>'DO'!B827</f>
        <v>0</v>
      </c>
    </row>
    <row r="828" ht="15">
      <c r="N828" s="29">
        <f>'DO'!B828</f>
        <v>0</v>
      </c>
    </row>
    <row r="829" ht="15">
      <c r="N829" s="29">
        <f>'DO'!B829</f>
        <v>0</v>
      </c>
    </row>
    <row r="830" ht="15">
      <c r="N830" s="29">
        <f>'DO'!B830</f>
        <v>0</v>
      </c>
    </row>
    <row r="831" ht="15">
      <c r="N831" s="29">
        <f>'DO'!B831</f>
        <v>0</v>
      </c>
    </row>
    <row r="832" ht="15">
      <c r="N832" s="29">
        <f>'DO'!B832</f>
        <v>0</v>
      </c>
    </row>
    <row r="833" ht="15">
      <c r="N833" s="29">
        <f>'DO'!B833</f>
        <v>0</v>
      </c>
    </row>
    <row r="834" ht="15">
      <c r="N834" s="29">
        <f>'DO'!B834</f>
        <v>0</v>
      </c>
    </row>
    <row r="835" ht="15">
      <c r="N835" s="29">
        <f>'DO'!B835</f>
        <v>0</v>
      </c>
    </row>
    <row r="836" ht="15">
      <c r="N836" s="29">
        <f>'DO'!B836</f>
        <v>0</v>
      </c>
    </row>
    <row r="837" ht="15">
      <c r="N837" s="29">
        <f>'DO'!B837</f>
        <v>0</v>
      </c>
    </row>
    <row r="838" ht="15">
      <c r="N838" s="29">
        <f>'DO'!B838</f>
        <v>0</v>
      </c>
    </row>
    <row r="839" ht="15">
      <c r="N839" s="29">
        <f>'DO'!B839</f>
        <v>0</v>
      </c>
    </row>
    <row r="840" ht="15">
      <c r="N840" s="29">
        <f>'DO'!B840</f>
        <v>0</v>
      </c>
    </row>
    <row r="841" ht="15">
      <c r="N841" s="29">
        <f>'DO'!B841</f>
        <v>0</v>
      </c>
    </row>
    <row r="842" ht="15">
      <c r="N842" s="29">
        <f>'DO'!B842</f>
        <v>0</v>
      </c>
    </row>
    <row r="843" ht="15">
      <c r="N843" s="29">
        <f>'DO'!B843</f>
        <v>0</v>
      </c>
    </row>
    <row r="844" ht="15">
      <c r="N844" s="29">
        <f>'DO'!B844</f>
        <v>0</v>
      </c>
    </row>
    <row r="845" ht="15">
      <c r="N845" s="29">
        <f>'DO'!B845</f>
        <v>0</v>
      </c>
    </row>
    <row r="846" ht="15">
      <c r="N846" s="29">
        <f>'DO'!B846</f>
        <v>0</v>
      </c>
    </row>
    <row r="847" ht="15">
      <c r="N847" s="29">
        <f>'DO'!B847</f>
        <v>0</v>
      </c>
    </row>
    <row r="848" ht="15">
      <c r="N848" s="29">
        <f>'DO'!B848</f>
        <v>0</v>
      </c>
    </row>
    <row r="849" ht="15">
      <c r="N849" s="29">
        <f>'DO'!B849</f>
        <v>0</v>
      </c>
    </row>
    <row r="850" ht="15">
      <c r="N850" s="29">
        <f>'DO'!B850</f>
        <v>0</v>
      </c>
    </row>
    <row r="851" ht="15">
      <c r="N851" s="29">
        <f>'DO'!B851</f>
        <v>0</v>
      </c>
    </row>
    <row r="852" ht="15">
      <c r="N852" s="29">
        <f>'DO'!B852</f>
        <v>0</v>
      </c>
    </row>
    <row r="853" ht="15">
      <c r="N853" s="29">
        <f>'DO'!B853</f>
        <v>0</v>
      </c>
    </row>
    <row r="854" ht="15">
      <c r="N854" s="29">
        <f>'DO'!B854</f>
        <v>0</v>
      </c>
    </row>
    <row r="855" ht="15">
      <c r="N855" s="29">
        <f>'DO'!B855</f>
        <v>0</v>
      </c>
    </row>
    <row r="856" ht="15">
      <c r="N856" s="29">
        <f>'DO'!B856</f>
        <v>0</v>
      </c>
    </row>
    <row r="857" ht="15">
      <c r="N857" s="29">
        <f>'DO'!B857</f>
        <v>0</v>
      </c>
    </row>
    <row r="858" ht="15">
      <c r="N858" s="29">
        <f>'DO'!B858</f>
        <v>0</v>
      </c>
    </row>
    <row r="859" ht="15">
      <c r="N859" s="29">
        <f>'DO'!B859</f>
        <v>0</v>
      </c>
    </row>
    <row r="860" ht="15">
      <c r="N860" s="29">
        <f>'DO'!B860</f>
        <v>0</v>
      </c>
    </row>
    <row r="861" ht="15">
      <c r="N861" s="29">
        <f>'DO'!B861</f>
        <v>0</v>
      </c>
    </row>
    <row r="862" ht="15">
      <c r="N862" s="29">
        <f>'DO'!B862</f>
        <v>0</v>
      </c>
    </row>
    <row r="863" ht="15">
      <c r="N863" s="29">
        <f>'DO'!B863</f>
        <v>0</v>
      </c>
    </row>
    <row r="864" ht="15">
      <c r="N864" s="29">
        <f>'DO'!B864</f>
        <v>0</v>
      </c>
    </row>
    <row r="865" ht="15">
      <c r="N865" s="29">
        <f>'DO'!B865</f>
        <v>0</v>
      </c>
    </row>
    <row r="866" ht="15">
      <c r="N866" s="29">
        <f>'DO'!B866</f>
        <v>0</v>
      </c>
    </row>
    <row r="867" ht="15">
      <c r="N867" s="29">
        <f>'DO'!B867</f>
        <v>0</v>
      </c>
    </row>
    <row r="868" ht="15">
      <c r="N868" s="29">
        <f>'DO'!B868</f>
        <v>0</v>
      </c>
    </row>
    <row r="869" ht="15">
      <c r="N869" s="29">
        <f>'DO'!B869</f>
        <v>0</v>
      </c>
    </row>
    <row r="870" ht="15">
      <c r="N870" s="29">
        <f>'DO'!B870</f>
        <v>0</v>
      </c>
    </row>
    <row r="871" ht="15">
      <c r="N871" s="29">
        <f>'DO'!B871</f>
        <v>0</v>
      </c>
    </row>
    <row r="872" ht="15">
      <c r="N872" s="29">
        <f>'DO'!B872</f>
        <v>0</v>
      </c>
    </row>
    <row r="873" ht="15">
      <c r="N873" s="29">
        <f>'DO'!B873</f>
        <v>0</v>
      </c>
    </row>
    <row r="874" ht="15">
      <c r="N874" s="29">
        <f>'DO'!B874</f>
        <v>0</v>
      </c>
    </row>
    <row r="875" ht="15">
      <c r="N875" s="29">
        <f>'DO'!B875</f>
        <v>0</v>
      </c>
    </row>
    <row r="876" ht="15">
      <c r="N876" s="29">
        <f>'DO'!B876</f>
        <v>0</v>
      </c>
    </row>
    <row r="877" ht="15">
      <c r="N877" s="29">
        <f>'DO'!B877</f>
        <v>0</v>
      </c>
    </row>
    <row r="878" ht="15">
      <c r="N878" s="29">
        <f>'DO'!B878</f>
        <v>0</v>
      </c>
    </row>
    <row r="879" ht="15">
      <c r="N879" s="29">
        <f>'DO'!B879</f>
        <v>0</v>
      </c>
    </row>
    <row r="880" ht="15">
      <c r="N880" s="29">
        <f>'DO'!B880</f>
        <v>0</v>
      </c>
    </row>
    <row r="881" ht="15">
      <c r="N881" s="29">
        <f>'DO'!B881</f>
        <v>0</v>
      </c>
    </row>
    <row r="882" ht="15">
      <c r="N882" s="29">
        <f>'DO'!B882</f>
        <v>0</v>
      </c>
    </row>
    <row r="883" ht="15">
      <c r="N883" s="29">
        <f>'DO'!B883</f>
        <v>0</v>
      </c>
    </row>
    <row r="884" ht="15">
      <c r="N884" s="29">
        <f>'DO'!B884</f>
        <v>0</v>
      </c>
    </row>
    <row r="885" ht="15">
      <c r="N885" s="29">
        <f>'DO'!B885</f>
        <v>0</v>
      </c>
    </row>
    <row r="886" ht="15">
      <c r="N886" s="29">
        <f>'DO'!B886</f>
        <v>0</v>
      </c>
    </row>
    <row r="887" ht="15">
      <c r="N887" s="29">
        <f>'DO'!B887</f>
        <v>0</v>
      </c>
    </row>
    <row r="888" ht="15">
      <c r="N888" s="29">
        <f>'DO'!B888</f>
        <v>0</v>
      </c>
    </row>
    <row r="889" ht="15">
      <c r="N889" s="29">
        <f>'DO'!B889</f>
        <v>0</v>
      </c>
    </row>
    <row r="890" ht="15">
      <c r="N890" s="29">
        <f>'DO'!B890</f>
        <v>0</v>
      </c>
    </row>
    <row r="891" ht="15">
      <c r="N891" s="29">
        <f>'DO'!B891</f>
        <v>0</v>
      </c>
    </row>
    <row r="892" ht="15">
      <c r="N892" s="29">
        <f>'DO'!B892</f>
        <v>0</v>
      </c>
    </row>
    <row r="893" ht="15">
      <c r="N893" s="29">
        <f>'DO'!B893</f>
        <v>0</v>
      </c>
    </row>
    <row r="894" ht="15">
      <c r="N894" s="29">
        <f>'DO'!B894</f>
        <v>0</v>
      </c>
    </row>
    <row r="895" ht="15">
      <c r="N895" s="29">
        <f>'DO'!B895</f>
        <v>0</v>
      </c>
    </row>
    <row r="896" ht="15">
      <c r="N896" s="29">
        <f>'DO'!B896</f>
        <v>0</v>
      </c>
    </row>
    <row r="897" ht="15">
      <c r="N897" s="29">
        <f>'DO'!B897</f>
        <v>0</v>
      </c>
    </row>
    <row r="898" ht="15">
      <c r="N898" s="29">
        <f>'DO'!B898</f>
        <v>0</v>
      </c>
    </row>
    <row r="899" ht="15">
      <c r="N899" s="29">
        <f>'DO'!B899</f>
        <v>0</v>
      </c>
    </row>
    <row r="900" ht="15">
      <c r="N900" s="29">
        <f>'DO'!B900</f>
        <v>0</v>
      </c>
    </row>
    <row r="901" ht="15">
      <c r="N901" s="29">
        <f>'DO'!B901</f>
        <v>0</v>
      </c>
    </row>
    <row r="902" ht="15">
      <c r="N902" s="29">
        <f>'DO'!B902</f>
        <v>0</v>
      </c>
    </row>
    <row r="903" ht="15">
      <c r="N903" s="29">
        <f>'DO'!B903</f>
        <v>0</v>
      </c>
    </row>
    <row r="904" ht="15">
      <c r="N904" s="29">
        <f>'DO'!B904</f>
        <v>0</v>
      </c>
    </row>
    <row r="905" ht="15">
      <c r="N905" s="29">
        <f>'DO'!B905</f>
        <v>0</v>
      </c>
    </row>
    <row r="906" ht="15">
      <c r="N906" s="29">
        <f>'DO'!B906</f>
        <v>0</v>
      </c>
    </row>
    <row r="907" ht="15">
      <c r="N907" s="29">
        <f>'DO'!B907</f>
        <v>0</v>
      </c>
    </row>
    <row r="908" ht="15">
      <c r="N908" s="29">
        <f>'DO'!B908</f>
        <v>0</v>
      </c>
    </row>
    <row r="909" ht="15">
      <c r="N909" s="29">
        <f>'DO'!B909</f>
        <v>0</v>
      </c>
    </row>
    <row r="910" ht="15">
      <c r="N910" s="29">
        <f>'DO'!B910</f>
        <v>0</v>
      </c>
    </row>
    <row r="911" ht="15">
      <c r="N911" s="29">
        <f>'DO'!B911</f>
        <v>0</v>
      </c>
    </row>
    <row r="912" ht="15">
      <c r="N912" s="29">
        <f>'DO'!B912</f>
        <v>0</v>
      </c>
    </row>
    <row r="913" ht="15">
      <c r="N913" s="29">
        <f>'DO'!B913</f>
        <v>0</v>
      </c>
    </row>
    <row r="914" ht="15">
      <c r="N914" s="29">
        <f>'DO'!B914</f>
        <v>0</v>
      </c>
    </row>
    <row r="915" ht="15">
      <c r="N915" s="29">
        <f>'DO'!B915</f>
        <v>0</v>
      </c>
    </row>
    <row r="916" ht="15">
      <c r="N916" s="29">
        <f>'DO'!B916</f>
        <v>0</v>
      </c>
    </row>
    <row r="917" ht="15">
      <c r="N917" s="29">
        <f>'DO'!B917</f>
        <v>0</v>
      </c>
    </row>
    <row r="918" ht="15">
      <c r="N918" s="29">
        <f>'DO'!B918</f>
        <v>0</v>
      </c>
    </row>
    <row r="919" ht="15">
      <c r="N919" s="29">
        <f>'DO'!B919</f>
        <v>0</v>
      </c>
    </row>
    <row r="920" ht="15">
      <c r="N920" s="29">
        <f>'DO'!B920</f>
        <v>0</v>
      </c>
    </row>
    <row r="921" ht="15">
      <c r="N921" s="29">
        <f>'DO'!B921</f>
        <v>0</v>
      </c>
    </row>
    <row r="922" ht="15">
      <c r="N922" s="29">
        <f>'DO'!B922</f>
        <v>0</v>
      </c>
    </row>
    <row r="923" ht="15">
      <c r="N923" s="29">
        <f>'DO'!B923</f>
        <v>0</v>
      </c>
    </row>
    <row r="924" ht="15">
      <c r="N924" s="29">
        <f>'DO'!B924</f>
        <v>0</v>
      </c>
    </row>
    <row r="925" ht="15">
      <c r="N925" s="29">
        <f>'DO'!B925</f>
        <v>0</v>
      </c>
    </row>
    <row r="926" ht="15">
      <c r="N926" s="29">
        <f>'DO'!B926</f>
        <v>0</v>
      </c>
    </row>
    <row r="927" ht="15">
      <c r="N927" s="29">
        <f>'DO'!B927</f>
        <v>0</v>
      </c>
    </row>
    <row r="928" ht="15">
      <c r="N928" s="29">
        <f>'DO'!B928</f>
        <v>0</v>
      </c>
    </row>
    <row r="929" ht="15">
      <c r="N929" s="29">
        <f>'DO'!B929</f>
        <v>0</v>
      </c>
    </row>
    <row r="930" ht="15">
      <c r="N930" s="29">
        <f>'DO'!B930</f>
        <v>0</v>
      </c>
    </row>
    <row r="931" ht="15">
      <c r="N931" s="29">
        <f>'DO'!B931</f>
        <v>0</v>
      </c>
    </row>
    <row r="932" ht="15">
      <c r="N932" s="29">
        <f>'DO'!B932</f>
        <v>0</v>
      </c>
    </row>
    <row r="933" ht="15">
      <c r="N933" s="29">
        <f>'DO'!B933</f>
        <v>0</v>
      </c>
    </row>
    <row r="934" ht="15">
      <c r="N934" s="29">
        <f>'DO'!B934</f>
        <v>0</v>
      </c>
    </row>
    <row r="935" ht="15">
      <c r="N935" s="29">
        <f>'DO'!B935</f>
        <v>0</v>
      </c>
    </row>
    <row r="936" ht="15">
      <c r="N936" s="29">
        <f>'DO'!B936</f>
        <v>0</v>
      </c>
    </row>
    <row r="937" ht="15">
      <c r="N937" s="29">
        <f>'DO'!B937</f>
        <v>0</v>
      </c>
    </row>
    <row r="938" ht="15">
      <c r="N938" s="29">
        <f>'DO'!B938</f>
        <v>0</v>
      </c>
    </row>
    <row r="939" ht="15">
      <c r="N939" s="29">
        <f>'DO'!B939</f>
        <v>0</v>
      </c>
    </row>
    <row r="940" ht="15">
      <c r="N940" s="29">
        <f>'DO'!B940</f>
        <v>0</v>
      </c>
    </row>
    <row r="941" ht="15">
      <c r="N941" s="29">
        <f>'DO'!B941</f>
        <v>0</v>
      </c>
    </row>
    <row r="942" ht="15">
      <c r="N942" s="29">
        <f>'DO'!B942</f>
        <v>0</v>
      </c>
    </row>
    <row r="943" ht="15">
      <c r="N943" s="29">
        <f>'DO'!B943</f>
        <v>0</v>
      </c>
    </row>
    <row r="944" ht="15">
      <c r="N944" s="29">
        <f>'DO'!B944</f>
        <v>0</v>
      </c>
    </row>
    <row r="945" ht="15">
      <c r="N945" s="29">
        <f>'DO'!B945</f>
        <v>0</v>
      </c>
    </row>
    <row r="946" ht="15">
      <c r="N946" s="29">
        <f>'DO'!B946</f>
        <v>0</v>
      </c>
    </row>
    <row r="947" ht="15">
      <c r="N947" s="29">
        <f>'DO'!B947</f>
        <v>0</v>
      </c>
    </row>
    <row r="948" ht="15">
      <c r="N948" s="29">
        <f>'DO'!B948</f>
        <v>0</v>
      </c>
    </row>
    <row r="949" ht="15">
      <c r="N949" s="29">
        <f>'DO'!B949</f>
        <v>0</v>
      </c>
    </row>
    <row r="950" ht="15">
      <c r="N950" s="29">
        <f>'DO'!B950</f>
        <v>0</v>
      </c>
    </row>
    <row r="951" ht="15">
      <c r="N951" s="29">
        <f>'DO'!B951</f>
        <v>0</v>
      </c>
    </row>
    <row r="952" ht="15">
      <c r="N952" s="29">
        <f>'DO'!B952</f>
        <v>0</v>
      </c>
    </row>
    <row r="953" ht="15">
      <c r="N953" s="29">
        <f>'DO'!B953</f>
        <v>0</v>
      </c>
    </row>
    <row r="954" ht="15">
      <c r="N954" s="29">
        <f>'DO'!B954</f>
        <v>0</v>
      </c>
    </row>
    <row r="955" ht="15">
      <c r="N955" s="29">
        <f>'DO'!B955</f>
        <v>0</v>
      </c>
    </row>
    <row r="956" ht="15">
      <c r="N956" s="29">
        <f>'DO'!B956</f>
        <v>0</v>
      </c>
    </row>
    <row r="957" ht="15">
      <c r="N957" s="29">
        <f>'DO'!B957</f>
        <v>0</v>
      </c>
    </row>
    <row r="958" ht="15">
      <c r="N958" s="29">
        <f>'DO'!B958</f>
        <v>0</v>
      </c>
    </row>
    <row r="959" ht="15">
      <c r="N959" s="29">
        <f>'DO'!B959</f>
        <v>0</v>
      </c>
    </row>
    <row r="960" ht="15">
      <c r="N960" s="29">
        <f>'DO'!B960</f>
        <v>0</v>
      </c>
    </row>
    <row r="961" ht="15">
      <c r="N961" s="29">
        <f>'DO'!B961</f>
        <v>0</v>
      </c>
    </row>
    <row r="962" ht="15">
      <c r="N962" s="29">
        <f>'DO'!B962</f>
        <v>0</v>
      </c>
    </row>
    <row r="963" ht="15">
      <c r="N963" s="29">
        <f>'DO'!B963</f>
        <v>0</v>
      </c>
    </row>
    <row r="964" ht="15">
      <c r="N964" s="29">
        <f>'DO'!B964</f>
        <v>0</v>
      </c>
    </row>
    <row r="965" ht="15">
      <c r="N965" s="29">
        <f>'DO'!B965</f>
        <v>0</v>
      </c>
    </row>
    <row r="966" ht="15">
      <c r="N966" s="29">
        <f>'DO'!B966</f>
        <v>0</v>
      </c>
    </row>
    <row r="967" ht="15">
      <c r="N967" s="29">
        <f>'DO'!B967</f>
        <v>0</v>
      </c>
    </row>
    <row r="968" ht="15">
      <c r="N968" s="29">
        <f>'DO'!B968</f>
        <v>0</v>
      </c>
    </row>
    <row r="969" ht="15">
      <c r="N969" s="29">
        <f>'DO'!B969</f>
        <v>0</v>
      </c>
    </row>
    <row r="970" ht="15">
      <c r="N970" s="29">
        <f>'DO'!B970</f>
        <v>0</v>
      </c>
    </row>
    <row r="971" ht="15">
      <c r="N971" s="29">
        <f>'DO'!B971</f>
        <v>0</v>
      </c>
    </row>
    <row r="972" ht="15">
      <c r="N972" s="29">
        <f>'DO'!B972</f>
        <v>0</v>
      </c>
    </row>
    <row r="973" ht="15">
      <c r="N973" s="29">
        <f>'DO'!B973</f>
        <v>0</v>
      </c>
    </row>
    <row r="974" ht="15">
      <c r="N974" s="29">
        <f>'DO'!B974</f>
        <v>0</v>
      </c>
    </row>
    <row r="975" ht="15">
      <c r="N975" s="29">
        <f>'DO'!B975</f>
        <v>0</v>
      </c>
    </row>
    <row r="976" ht="15">
      <c r="N976" s="29">
        <f>'DO'!B976</f>
        <v>0</v>
      </c>
    </row>
    <row r="977" ht="15">
      <c r="N977" s="29">
        <f>'DO'!B977</f>
        <v>0</v>
      </c>
    </row>
    <row r="978" ht="15">
      <c r="N978" s="29">
        <f>'DO'!B978</f>
        <v>0</v>
      </c>
    </row>
    <row r="979" ht="15">
      <c r="N979" s="29">
        <f>'DO'!B979</f>
        <v>0</v>
      </c>
    </row>
    <row r="980" ht="15">
      <c r="N980" s="29">
        <f>'DO'!B980</f>
        <v>0</v>
      </c>
    </row>
    <row r="981" ht="15">
      <c r="N981" s="29">
        <f>'DO'!B981</f>
        <v>0</v>
      </c>
    </row>
    <row r="982" ht="15">
      <c r="N982" s="29">
        <f>'DO'!B982</f>
        <v>0</v>
      </c>
    </row>
    <row r="983" ht="15">
      <c r="N983" s="29">
        <f>'DO'!B983</f>
        <v>0</v>
      </c>
    </row>
    <row r="984" ht="15">
      <c r="N984" s="29">
        <f>'DO'!B984</f>
        <v>0</v>
      </c>
    </row>
    <row r="985" ht="15">
      <c r="N985" s="29">
        <f>'DO'!B985</f>
        <v>0</v>
      </c>
    </row>
    <row r="986" ht="15">
      <c r="N986" s="29">
        <f>'DO'!B986</f>
        <v>0</v>
      </c>
    </row>
    <row r="987" ht="15">
      <c r="N987" s="29">
        <f>'DO'!B987</f>
        <v>0</v>
      </c>
    </row>
    <row r="988" ht="15">
      <c r="N988" s="29">
        <f>'DO'!B988</f>
        <v>0</v>
      </c>
    </row>
    <row r="989" ht="15">
      <c r="N989" s="29">
        <f>'DO'!B989</f>
        <v>0</v>
      </c>
    </row>
    <row r="990" ht="15">
      <c r="N990" s="29">
        <f>'DO'!B990</f>
        <v>0</v>
      </c>
    </row>
    <row r="991" ht="15">
      <c r="N991" s="29">
        <f>'DO'!B991</f>
        <v>0</v>
      </c>
    </row>
    <row r="992" ht="15">
      <c r="N992" s="29">
        <f>'DO'!B992</f>
        <v>0</v>
      </c>
    </row>
    <row r="993" ht="15">
      <c r="N993" s="29">
        <f>'DO'!B993</f>
        <v>0</v>
      </c>
    </row>
    <row r="994" ht="15">
      <c r="N994" s="29">
        <f>'DO'!B994</f>
        <v>0</v>
      </c>
    </row>
    <row r="995" ht="15">
      <c r="N995" s="29">
        <f>'DO'!B995</f>
        <v>0</v>
      </c>
    </row>
    <row r="996" ht="15">
      <c r="N996" s="29">
        <f>'DO'!B996</f>
        <v>0</v>
      </c>
    </row>
    <row r="997" ht="15">
      <c r="N997" s="29">
        <f>'DO'!B997</f>
        <v>0</v>
      </c>
    </row>
    <row r="998" ht="15">
      <c r="N998" s="29">
        <f>'DO'!B998</f>
        <v>0</v>
      </c>
    </row>
    <row r="999" ht="15">
      <c r="N999" s="29">
        <f>'DO'!B999</f>
        <v>0</v>
      </c>
    </row>
    <row r="1000" ht="15">
      <c r="N1000" s="29">
        <f>'DO'!B1000</f>
        <v>0</v>
      </c>
    </row>
  </sheetData>
  <sheetProtection password="CA59" sheet="1" objects="1" scenarios="1"/>
  <mergeCells count="2">
    <mergeCell ref="B10:F10"/>
    <mergeCell ref="B11:F11"/>
  </mergeCells>
  <printOptions horizontalCentered="1"/>
  <pageMargins left="0.26" right="0.21" top="0.57" bottom="0.74" header="0.5118110236220472" footer="0.5118110236220472"/>
  <pageSetup horizontalDpi="600" verticalDpi="600" orientation="landscape" scale="85" r:id="rId2"/>
  <headerFooter alignWithMargins="0">
    <oddFooter>&amp;RPage&amp;Pof&amp;N</oddFooter>
  </headerFooter>
  <drawing r:id="rId1"/>
</worksheet>
</file>

<file path=xl/worksheets/sheet18.xml><?xml version="1.0" encoding="utf-8"?>
<worksheet xmlns="http://schemas.openxmlformats.org/spreadsheetml/2006/main" xmlns:r="http://schemas.openxmlformats.org/officeDocument/2006/relationships">
  <sheetPr codeName="I_OutProg"/>
  <dimension ref="B2:P35"/>
  <sheetViews>
    <sheetView showGridLines="0" zoomScalePageLayoutView="0" workbookViewId="0" topLeftCell="A1">
      <selection activeCell="A1" sqref="A1"/>
    </sheetView>
  </sheetViews>
  <sheetFormatPr defaultColWidth="9.140625" defaultRowHeight="15"/>
  <cols>
    <col min="1" max="1" width="2.7109375" style="29" customWidth="1"/>
    <col min="2" max="2" width="3.57421875" style="29" customWidth="1"/>
    <col min="3" max="3" width="32.8515625" style="29" customWidth="1"/>
    <col min="4" max="5" width="12.7109375" style="29" customWidth="1"/>
    <col min="6" max="6" width="17.8515625" style="29" customWidth="1"/>
    <col min="7" max="7" width="100.7109375" style="29" customWidth="1"/>
    <col min="8" max="8" width="3.28125" style="29" customWidth="1"/>
    <col min="9" max="9" width="9.140625" style="29" customWidth="1"/>
    <col min="10" max="15" width="9.140625" style="29" hidden="1" customWidth="1"/>
    <col min="16" max="16" width="13.140625" style="29" hidden="1" customWidth="1"/>
    <col min="17" max="16384" width="9.140625" style="29" customWidth="1"/>
  </cols>
  <sheetData>
    <row r="1" ht="15"/>
    <row r="2" spans="7:8" ht="15">
      <c r="G2" s="30"/>
      <c r="H2" s="30"/>
    </row>
    <row r="3" spans="7:8" ht="15">
      <c r="G3" s="30"/>
      <c r="H3" s="30"/>
    </row>
    <row r="4" spans="7:8" ht="15">
      <c r="G4" s="30"/>
      <c r="H4" s="30"/>
    </row>
    <row r="5" spans="7:8" ht="15">
      <c r="G5" s="30"/>
      <c r="H5" s="30"/>
    </row>
    <row r="6" spans="2:8" ht="15">
      <c r="B6" s="30"/>
      <c r="C6" s="30"/>
      <c r="D6" s="30"/>
      <c r="E6" s="30"/>
      <c r="F6" s="30"/>
      <c r="G6" s="30"/>
      <c r="H6" s="30"/>
    </row>
    <row r="7" spans="2:14" ht="16.5">
      <c r="B7" s="31" t="str">
        <f>"Selected Project:  "&amp;BasicData!$E$12</f>
        <v>Selected Project:  Piloting Natural Resource Valuation within Environmental Impact Assessments</v>
      </c>
      <c r="C7" s="30"/>
      <c r="D7" s="30"/>
      <c r="E7" s="30"/>
      <c r="F7" s="30"/>
      <c r="G7" s="30"/>
      <c r="H7" s="30"/>
      <c r="N7" s="32" t="s">
        <v>36</v>
      </c>
    </row>
    <row r="8" spans="2:14" ht="16.5" hidden="1">
      <c r="B8" s="30"/>
      <c r="C8" s="30"/>
      <c r="D8" s="30"/>
      <c r="E8" s="30"/>
      <c r="F8" s="30"/>
      <c r="G8" s="30"/>
      <c r="H8" s="30"/>
      <c r="N8" s="32" t="e">
        <f>AVERAGE(N10:N13)</f>
        <v>#DIV/0!</v>
      </c>
    </row>
    <row r="9" spans="2:8" ht="15" hidden="1">
      <c r="B9" s="30"/>
      <c r="C9" s="30"/>
      <c r="D9" s="30"/>
      <c r="E9" s="30"/>
      <c r="F9" s="30"/>
      <c r="G9" s="30"/>
      <c r="H9" s="30"/>
    </row>
    <row r="10" spans="2:15" s="32" customFormat="1" ht="20.25">
      <c r="B10" s="230" t="s">
        <v>337</v>
      </c>
      <c r="C10" s="230"/>
      <c r="D10" s="230"/>
      <c r="E10" s="230"/>
      <c r="F10" s="230"/>
      <c r="G10" s="230"/>
      <c r="H10" s="230"/>
      <c r="N10" s="105" t="e">
        <f>AVERAGE(N14:N18)</f>
        <v>#DIV/0!</v>
      </c>
      <c r="O10" s="32" t="e">
        <f>ROUNDUP(N10,0)</f>
        <v>#DIV/0!</v>
      </c>
    </row>
    <row r="11" spans="2:14" s="32" customFormat="1" ht="49.5" customHeight="1">
      <c r="B11" s="31"/>
      <c r="C11" s="235" t="s">
        <v>311</v>
      </c>
      <c r="D11" s="235"/>
      <c r="E11" s="235"/>
      <c r="F11" s="235"/>
      <c r="G11" s="235"/>
      <c r="H11" s="31"/>
      <c r="N11" s="32" t="s">
        <v>36</v>
      </c>
    </row>
    <row r="12" spans="2:15" s="32" customFormat="1" ht="16.5">
      <c r="B12" s="31"/>
      <c r="C12" s="31"/>
      <c r="D12" s="31"/>
      <c r="E12" s="31"/>
      <c r="F12" s="31"/>
      <c r="G12" s="31"/>
      <c r="H12" s="31"/>
      <c r="N12" s="32" t="e">
        <f>AVERAGE(N14:N17)</f>
        <v>#DIV/0!</v>
      </c>
      <c r="O12" s="32" t="e">
        <f>ROUNDUP(N12,0)</f>
        <v>#DIV/0!</v>
      </c>
    </row>
    <row r="13" spans="2:14" s="32" customFormat="1" ht="82.5">
      <c r="B13" s="31"/>
      <c r="C13" s="31"/>
      <c r="D13" s="127" t="s">
        <v>270</v>
      </c>
      <c r="E13" s="127" t="s">
        <v>269</v>
      </c>
      <c r="F13" s="124" t="s">
        <v>268</v>
      </c>
      <c r="G13" s="124" t="s">
        <v>39</v>
      </c>
      <c r="H13" s="31"/>
      <c r="K13" s="32" t="s">
        <v>34</v>
      </c>
      <c r="L13" s="32" t="s">
        <v>33</v>
      </c>
      <c r="N13" s="32" t="s">
        <v>35</v>
      </c>
    </row>
    <row r="14" spans="2:14" s="32" customFormat="1" ht="199.5" customHeight="1">
      <c r="B14" s="31"/>
      <c r="C14" s="123" t="s">
        <v>446</v>
      </c>
      <c r="D14" s="17"/>
      <c r="E14" s="17"/>
      <c r="F14" s="19"/>
      <c r="G14" s="17"/>
      <c r="H14" s="31"/>
      <c r="J14" s="32" t="s">
        <v>586</v>
      </c>
      <c r="K14" s="32">
        <v>1</v>
      </c>
      <c r="L14" s="32" t="s">
        <v>586</v>
      </c>
      <c r="N14" s="32">
        <f>IF(ISERROR(VLOOKUP(F14,$J$14:$K$19,2,FALSE)),"",VLOOKUP(F14,$J$14:$K$19,2,FALSE))</f>
      </c>
    </row>
    <row r="15" spans="2:14" s="32" customFormat="1" ht="99.75" customHeight="1">
      <c r="B15" s="31"/>
      <c r="C15" s="123" t="s">
        <v>347</v>
      </c>
      <c r="D15" s="17"/>
      <c r="E15" s="17"/>
      <c r="F15" s="19"/>
      <c r="G15" s="17"/>
      <c r="H15" s="31"/>
      <c r="J15" s="32" t="s">
        <v>587</v>
      </c>
      <c r="K15" s="32">
        <v>2</v>
      </c>
      <c r="L15" s="32" t="s">
        <v>587</v>
      </c>
      <c r="N15" s="32">
        <f>IF(ISERROR(VLOOKUP(F15,$J$14:$K$19,2,FALSE)),"",VLOOKUP(F15,$J$14:$K$19,2,FALSE))</f>
      </c>
    </row>
    <row r="16" spans="2:14" s="32" customFormat="1" ht="99.75" customHeight="1">
      <c r="B16" s="31"/>
      <c r="C16" s="123" t="s">
        <v>322</v>
      </c>
      <c r="D16" s="17"/>
      <c r="E16" s="17"/>
      <c r="F16" s="19"/>
      <c r="G16" s="17"/>
      <c r="H16" s="31"/>
      <c r="J16" s="32" t="s">
        <v>588</v>
      </c>
      <c r="K16" s="32">
        <v>3</v>
      </c>
      <c r="L16" s="32" t="s">
        <v>588</v>
      </c>
      <c r="N16" s="32">
        <f>IF(ISERROR(VLOOKUP(F16,$J$14:$K$19,2,FALSE)),"",VLOOKUP(F16,$J$14:$K$19,2,FALSE))</f>
      </c>
    </row>
    <row r="17" spans="2:14" s="32" customFormat="1" ht="199.5" customHeight="1">
      <c r="B17" s="31"/>
      <c r="C17" s="123" t="s">
        <v>448</v>
      </c>
      <c r="D17" s="17"/>
      <c r="E17" s="17"/>
      <c r="F17" s="19"/>
      <c r="G17" s="17"/>
      <c r="H17" s="31"/>
      <c r="J17" s="32" t="s">
        <v>112</v>
      </c>
      <c r="K17" s="32">
        <v>4</v>
      </c>
      <c r="L17" s="32" t="s">
        <v>112</v>
      </c>
      <c r="N17" s="32">
        <f>IF(ISERROR(VLOOKUP(F17,$J$14:$K$19,2,FALSE)),"",VLOOKUP(F17,$J$14:$K$19,2,FALSE))</f>
      </c>
    </row>
    <row r="18" spans="2:15" s="32" customFormat="1" ht="199.5" customHeight="1">
      <c r="B18" s="31"/>
      <c r="C18" s="123" t="s">
        <v>449</v>
      </c>
      <c r="D18" s="17"/>
      <c r="E18" s="17"/>
      <c r="F18" s="19"/>
      <c r="G18" s="17"/>
      <c r="H18" s="31"/>
      <c r="J18" s="32" t="s">
        <v>113</v>
      </c>
      <c r="K18" s="32">
        <v>5</v>
      </c>
      <c r="L18" s="32" t="s">
        <v>113</v>
      </c>
      <c r="N18" s="32">
        <f>IF(ISERROR(VLOOKUP(F18,$J$14:$K$19,2,FALSE)),"",VLOOKUP(F18,$J$14:$K$19,2,FALSE))</f>
      </c>
      <c r="O18" s="106" t="e">
        <f>N18-O12</f>
        <v>#VALUE!</v>
      </c>
    </row>
    <row r="19" spans="2:16" s="32" customFormat="1" ht="16.5">
      <c r="B19" s="31"/>
      <c r="C19" s="31"/>
      <c r="D19" s="31"/>
      <c r="E19" s="31"/>
      <c r="F19" s="31"/>
      <c r="G19" s="31"/>
      <c r="H19" s="31"/>
      <c r="J19" s="32" t="s">
        <v>114</v>
      </c>
      <c r="K19" s="32">
        <v>6</v>
      </c>
      <c r="L19" s="32" t="s">
        <v>114</v>
      </c>
      <c r="O19" s="32" t="e">
        <f>IF(OR(O18&gt;=2,O18&lt;=2),N18,O10)</f>
        <v>#VALUE!</v>
      </c>
      <c r="P19" s="32" t="s">
        <v>37</v>
      </c>
    </row>
    <row r="20" spans="2:15" s="32" customFormat="1" ht="16.5">
      <c r="B20" s="31"/>
      <c r="C20" s="31"/>
      <c r="D20" s="31"/>
      <c r="E20" s="31"/>
      <c r="F20" s="31"/>
      <c r="G20" s="31"/>
      <c r="H20" s="31"/>
      <c r="O20" s="32" t="e">
        <f>VLOOKUP(O19,K14:L19,2,FALSE)</f>
        <v>#VALUE!</v>
      </c>
    </row>
    <row r="21" spans="2:8" s="32" customFormat="1" ht="16.5" customHeight="1">
      <c r="B21" s="31"/>
      <c r="C21" s="31"/>
      <c r="D21" s="31"/>
      <c r="E21" s="31" t="s">
        <v>335</v>
      </c>
      <c r="F21" s="31"/>
      <c r="G21" s="31"/>
      <c r="H21" s="31"/>
    </row>
    <row r="22" spans="2:8" s="32" customFormat="1" ht="33" customHeight="1">
      <c r="B22" s="31"/>
      <c r="C22" s="31"/>
      <c r="D22" s="31"/>
      <c r="E22" s="237" t="s">
        <v>323</v>
      </c>
      <c r="F22" s="238"/>
      <c r="G22" s="119" t="s">
        <v>753</v>
      </c>
      <c r="H22" s="31"/>
    </row>
    <row r="23" spans="2:8" s="32" customFormat="1" ht="33">
      <c r="B23" s="31"/>
      <c r="C23" s="31"/>
      <c r="D23" s="31"/>
      <c r="E23" s="237" t="s">
        <v>324</v>
      </c>
      <c r="F23" s="238"/>
      <c r="G23" s="119" t="s">
        <v>754</v>
      </c>
      <c r="H23" s="31"/>
    </row>
    <row r="24" spans="2:8" s="32" customFormat="1" ht="16.5">
      <c r="B24" s="31"/>
      <c r="C24" s="31"/>
      <c r="D24" s="31"/>
      <c r="E24" s="237" t="s">
        <v>325</v>
      </c>
      <c r="F24" s="238"/>
      <c r="G24" s="119" t="s">
        <v>755</v>
      </c>
      <c r="H24" s="31"/>
    </row>
    <row r="25" spans="2:8" s="32" customFormat="1" ht="33" customHeight="1">
      <c r="B25" s="31"/>
      <c r="C25" s="31"/>
      <c r="D25" s="31"/>
      <c r="E25" s="237" t="s">
        <v>326</v>
      </c>
      <c r="F25" s="238"/>
      <c r="G25" s="119" t="s">
        <v>756</v>
      </c>
      <c r="H25" s="31"/>
    </row>
    <row r="26" spans="2:8" ht="33">
      <c r="B26" s="31"/>
      <c r="C26" s="31"/>
      <c r="D26" s="31"/>
      <c r="E26" s="237" t="s">
        <v>327</v>
      </c>
      <c r="F26" s="238"/>
      <c r="G26" s="119" t="s">
        <v>757</v>
      </c>
      <c r="H26" s="31"/>
    </row>
    <row r="27" spans="2:8" ht="33" customHeight="1">
      <c r="B27" s="31"/>
      <c r="C27" s="31"/>
      <c r="D27" s="31"/>
      <c r="E27" s="237" t="s">
        <v>752</v>
      </c>
      <c r="F27" s="238"/>
      <c r="G27" s="119" t="s">
        <v>758</v>
      </c>
      <c r="H27" s="31"/>
    </row>
    <row r="28" spans="2:8" ht="16.5">
      <c r="B28" s="31"/>
      <c r="C28" s="31"/>
      <c r="D28" s="31"/>
      <c r="E28" s="31"/>
      <c r="F28" s="31"/>
      <c r="G28" s="31"/>
      <c r="H28" s="31"/>
    </row>
    <row r="29" spans="2:8" ht="16.5">
      <c r="B29" s="31"/>
      <c r="C29" s="31"/>
      <c r="D29" s="31"/>
      <c r="E29" s="31"/>
      <c r="F29" s="31"/>
      <c r="G29" s="31"/>
      <c r="H29" s="31"/>
    </row>
    <row r="30" spans="2:8" ht="16.5">
      <c r="B30" s="31"/>
      <c r="C30" s="31"/>
      <c r="D30" s="31"/>
      <c r="E30" s="31"/>
      <c r="F30" s="31"/>
      <c r="G30" s="31"/>
      <c r="H30" s="31"/>
    </row>
    <row r="31" spans="2:8" ht="16.5">
      <c r="B31" s="31"/>
      <c r="C31" s="233" t="s">
        <v>203</v>
      </c>
      <c r="D31" s="233"/>
      <c r="E31" s="233"/>
      <c r="F31" s="233"/>
      <c r="G31" s="233"/>
      <c r="H31" s="31"/>
    </row>
    <row r="32" spans="2:8" ht="16.5">
      <c r="B32" s="31"/>
      <c r="C32" s="233"/>
      <c r="D32" s="233"/>
      <c r="E32" s="233"/>
      <c r="F32" s="233"/>
      <c r="G32" s="233"/>
      <c r="H32" s="31"/>
    </row>
    <row r="33" spans="2:8" ht="16.5">
      <c r="B33" s="31"/>
      <c r="C33" s="233"/>
      <c r="D33" s="233"/>
      <c r="E33" s="233"/>
      <c r="F33" s="233"/>
      <c r="G33" s="233"/>
      <c r="H33" s="31"/>
    </row>
    <row r="34" spans="2:8" ht="16.5">
      <c r="B34" s="31"/>
      <c r="C34" s="31"/>
      <c r="D34" s="31"/>
      <c r="E34" s="31"/>
      <c r="F34" s="31"/>
      <c r="G34" s="31"/>
      <c r="H34" s="31"/>
    </row>
    <row r="35" spans="2:8" ht="16.5">
      <c r="B35" s="31"/>
      <c r="C35" s="31"/>
      <c r="D35" s="31"/>
      <c r="E35" s="31"/>
      <c r="F35" s="31"/>
      <c r="G35" s="31"/>
      <c r="H35" s="31"/>
    </row>
  </sheetData>
  <sheetProtection password="CA59" sheet="1" objects="1" scenarios="1"/>
  <mergeCells count="9">
    <mergeCell ref="B10:H10"/>
    <mergeCell ref="C31:G33"/>
    <mergeCell ref="E22:F22"/>
    <mergeCell ref="E23:F23"/>
    <mergeCell ref="E24:F24"/>
    <mergeCell ref="E25:F25"/>
    <mergeCell ref="E26:F26"/>
    <mergeCell ref="E27:F27"/>
    <mergeCell ref="C11:G11"/>
  </mergeCells>
  <dataValidations count="1">
    <dataValidation type="list" allowBlank="1" showInputMessage="1" showErrorMessage="1" sqref="F14:F18">
      <formula1>$J$14:$J$19</formula1>
    </dataValidation>
  </dataValidations>
  <printOptions horizontalCentered="1"/>
  <pageMargins left="0.22" right="0.19" top="0.59" bottom="0.76" header="0.5118110236220472" footer="0.5118110236220472"/>
  <pageSetup horizontalDpi="600" verticalDpi="600" orientation="landscape" scale="75" r:id="rId4"/>
  <headerFooter alignWithMargins="0">
    <oddFooter>&amp;RPage&amp;Pof&amp;N</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J_OutAction"/>
  <dimension ref="B2:F22"/>
  <sheetViews>
    <sheetView showGridLines="0" zoomScalePageLayoutView="0" workbookViewId="0" topLeftCell="A1">
      <selection activeCell="A1" sqref="A1"/>
    </sheetView>
  </sheetViews>
  <sheetFormatPr defaultColWidth="9.140625" defaultRowHeight="15"/>
  <cols>
    <col min="1" max="1" width="2.7109375" style="29" customWidth="1"/>
    <col min="2" max="2" width="9.140625" style="29" customWidth="1"/>
    <col min="3" max="3" width="102.8515625" style="29" customWidth="1"/>
    <col min="4" max="4" width="23.140625" style="29" customWidth="1"/>
    <col min="5" max="5" width="18.7109375" style="29" customWidth="1"/>
    <col min="6" max="16384" width="9.140625" style="29" customWidth="1"/>
  </cols>
  <sheetData>
    <row r="1" ht="15"/>
    <row r="2" ht="15">
      <c r="F2" s="30"/>
    </row>
    <row r="3" ht="15">
      <c r="F3" s="30"/>
    </row>
    <row r="4" ht="15">
      <c r="F4" s="30"/>
    </row>
    <row r="5" ht="15">
      <c r="F5" s="30"/>
    </row>
    <row r="6" spans="2:6" ht="15">
      <c r="B6" s="30"/>
      <c r="C6" s="30"/>
      <c r="D6" s="30"/>
      <c r="E6" s="30"/>
      <c r="F6" s="30"/>
    </row>
    <row r="7" spans="2:6" ht="16.5">
      <c r="B7" s="31" t="str">
        <f>"Selected Project:  "&amp;BasicData!$E$12</f>
        <v>Selected Project:  Piloting Natural Resource Valuation within Environmental Impact Assessments</v>
      </c>
      <c r="C7" s="30"/>
      <c r="D7" s="30"/>
      <c r="E7" s="30"/>
      <c r="F7" s="30"/>
    </row>
    <row r="8" spans="2:6" ht="15" hidden="1">
      <c r="B8" s="30"/>
      <c r="C8" s="30"/>
      <c r="D8" s="30"/>
      <c r="E8" s="30"/>
      <c r="F8" s="30"/>
    </row>
    <row r="9" spans="2:6" ht="15" hidden="1">
      <c r="B9" s="30"/>
      <c r="C9" s="30"/>
      <c r="D9" s="30"/>
      <c r="E9" s="30"/>
      <c r="F9" s="30"/>
    </row>
    <row r="10" spans="2:6" s="32" customFormat="1" ht="20.25">
      <c r="B10" s="230" t="s">
        <v>591</v>
      </c>
      <c r="C10" s="230"/>
      <c r="D10" s="230"/>
      <c r="E10" s="230"/>
      <c r="F10" s="230"/>
    </row>
    <row r="11" spans="2:6" s="32" customFormat="1" ht="16.5">
      <c r="B11" s="31"/>
      <c r="C11" s="236" t="s">
        <v>312</v>
      </c>
      <c r="D11" s="236"/>
      <c r="E11" s="236"/>
      <c r="F11" s="31"/>
    </row>
    <row r="12" spans="2:6" s="32" customFormat="1" ht="16.5">
      <c r="B12" s="31"/>
      <c r="C12" s="31"/>
      <c r="D12" s="31"/>
      <c r="E12" s="31"/>
      <c r="F12" s="31"/>
    </row>
    <row r="13" spans="2:6" s="32" customFormat="1" ht="16.5">
      <c r="B13" s="31"/>
      <c r="C13" s="74" t="s">
        <v>450</v>
      </c>
      <c r="D13" s="74" t="s">
        <v>451</v>
      </c>
      <c r="E13" s="74" t="s">
        <v>452</v>
      </c>
      <c r="F13" s="31"/>
    </row>
    <row r="14" spans="2:6" s="32" customFormat="1" ht="36" customHeight="1">
      <c r="B14" s="31"/>
      <c r="C14" s="17"/>
      <c r="D14" s="17"/>
      <c r="E14" s="27"/>
      <c r="F14" s="31"/>
    </row>
    <row r="15" spans="2:6" s="32" customFormat="1" ht="36" customHeight="1">
      <c r="B15" s="31"/>
      <c r="C15" s="17"/>
      <c r="D15" s="17"/>
      <c r="E15" s="27"/>
      <c r="F15" s="31"/>
    </row>
    <row r="16" spans="2:6" s="32" customFormat="1" ht="36" customHeight="1">
      <c r="B16" s="31"/>
      <c r="C16" s="17"/>
      <c r="D16" s="17"/>
      <c r="E16" s="27"/>
      <c r="F16" s="31"/>
    </row>
    <row r="17" spans="2:6" s="32" customFormat="1" ht="36" customHeight="1">
      <c r="B17" s="31"/>
      <c r="C17" s="17"/>
      <c r="D17" s="17"/>
      <c r="E17" s="27"/>
      <c r="F17" s="31"/>
    </row>
    <row r="18" spans="2:6" s="32" customFormat="1" ht="36" customHeight="1">
      <c r="B18" s="31"/>
      <c r="C18" s="17"/>
      <c r="D18" s="17"/>
      <c r="E18" s="27"/>
      <c r="F18" s="31"/>
    </row>
    <row r="19" spans="2:6" s="32" customFormat="1" ht="36" customHeight="1">
      <c r="B19" s="31"/>
      <c r="C19" s="17"/>
      <c r="D19" s="17"/>
      <c r="E19" s="27"/>
      <c r="F19" s="31"/>
    </row>
    <row r="20" spans="2:6" s="32" customFormat="1" ht="16.5">
      <c r="B20" s="31"/>
      <c r="C20" s="31"/>
      <c r="D20" s="31"/>
      <c r="E20" s="31"/>
      <c r="F20" s="31"/>
    </row>
    <row r="21" spans="2:6" s="32" customFormat="1" ht="16.5">
      <c r="B21" s="31"/>
      <c r="C21" s="47"/>
      <c r="D21" s="47"/>
      <c r="E21" s="47"/>
      <c r="F21" s="31"/>
    </row>
    <row r="22" spans="3:5" ht="15">
      <c r="C22" s="68"/>
      <c r="D22" s="68"/>
      <c r="E22" s="68"/>
    </row>
  </sheetData>
  <sheetProtection password="CA59" sheet="1" objects="1" scenarios="1"/>
  <mergeCells count="2">
    <mergeCell ref="B10:F10"/>
    <mergeCell ref="C11:E11"/>
  </mergeCells>
  <dataValidations count="1">
    <dataValidation type="whole" allowBlank="1" showInputMessage="1" showErrorMessage="1" sqref="E14:E19">
      <formula1>0</formula1>
      <formula2>1000000</formula2>
    </dataValidation>
  </dataValidations>
  <printOptions horizontalCentered="1"/>
  <pageMargins left="0.2" right="0.17" top="0.56" bottom="0.77" header="0.5118110236220472" footer="0.5118110236220472"/>
  <pageSetup horizontalDpi="600" verticalDpi="600" orientation="landscape" scale="85" r:id="rId2"/>
  <headerFooter alignWithMargins="0">
    <oddFooter>&amp;RPage&amp;Pof&amp;N</oddFooter>
  </headerFooter>
  <drawing r:id="rId1"/>
</worksheet>
</file>

<file path=xl/worksheets/sheet2.xml><?xml version="1.0" encoding="utf-8"?>
<worksheet xmlns="http://schemas.openxmlformats.org/spreadsheetml/2006/main" xmlns:r="http://schemas.openxmlformats.org/officeDocument/2006/relationships">
  <sheetPr codeName="Sheet11"/>
  <dimension ref="A1:N28"/>
  <sheetViews>
    <sheetView zoomScalePageLayoutView="0" workbookViewId="0" topLeftCell="A1">
      <selection activeCell="G8" sqref="G8"/>
    </sheetView>
  </sheetViews>
  <sheetFormatPr defaultColWidth="9.140625" defaultRowHeight="15"/>
  <cols>
    <col min="1" max="1" width="12.7109375" style="0" bestFit="1" customWidth="1"/>
    <col min="2" max="2" width="7.8515625" style="0" customWidth="1"/>
    <col min="3" max="3" width="15.57421875" style="0" customWidth="1"/>
    <col min="4" max="4" width="6.421875" style="0" customWidth="1"/>
    <col min="5" max="5" width="9.7109375" style="0" customWidth="1"/>
    <col min="6" max="6" width="32.28125" style="153" customWidth="1"/>
    <col min="7" max="7" width="78.00390625" style="162" customWidth="1"/>
  </cols>
  <sheetData>
    <row r="1" spans="1:14" ht="15">
      <c r="A1" s="148" t="s">
        <v>213</v>
      </c>
      <c r="B1" s="148" t="s">
        <v>214</v>
      </c>
      <c r="C1" s="148" t="s">
        <v>215</v>
      </c>
      <c r="D1" s="148"/>
      <c r="E1" s="148" t="s">
        <v>216</v>
      </c>
      <c r="F1" s="149" t="s">
        <v>217</v>
      </c>
      <c r="G1" s="161" t="s">
        <v>218</v>
      </c>
      <c r="M1">
        <v>1</v>
      </c>
      <c r="N1" t="s">
        <v>101</v>
      </c>
    </row>
    <row r="2" spans="1:14" ht="18.75">
      <c r="A2" s="148"/>
      <c r="B2" s="148"/>
      <c r="C2" s="148"/>
      <c r="D2" s="148"/>
      <c r="E2" s="148"/>
      <c r="F2" s="149"/>
      <c r="G2" s="163" t="s">
        <v>100</v>
      </c>
      <c r="M2">
        <f>M1+1</f>
        <v>2</v>
      </c>
      <c r="N2" t="s">
        <v>102</v>
      </c>
    </row>
    <row r="3" spans="1:14" ht="15">
      <c r="A3" s="148"/>
      <c r="B3" s="148"/>
      <c r="C3" s="148"/>
      <c r="D3" s="148"/>
      <c r="E3" s="148"/>
      <c r="F3" s="149"/>
      <c r="G3" s="161"/>
      <c r="M3">
        <f aca="true" t="shared" si="0" ref="M3:M12">M2+1</f>
        <v>3</v>
      </c>
      <c r="N3" t="s">
        <v>103</v>
      </c>
    </row>
    <row r="4" spans="1:14" ht="18.75">
      <c r="A4" t="s">
        <v>219</v>
      </c>
      <c r="B4" t="s">
        <v>240</v>
      </c>
      <c r="C4" t="s">
        <v>127</v>
      </c>
      <c r="D4" t="s">
        <v>241</v>
      </c>
      <c r="E4" t="s">
        <v>238</v>
      </c>
      <c r="F4" s="152" t="s">
        <v>242</v>
      </c>
      <c r="G4" s="165">
        <f>IF(H4="","",H4)</f>
      </c>
      <c r="M4">
        <f t="shared" si="0"/>
        <v>4</v>
      </c>
      <c r="N4" t="s">
        <v>104</v>
      </c>
    </row>
    <row r="5" spans="1:14" ht="15">
      <c r="A5" s="148"/>
      <c r="B5" s="148"/>
      <c r="C5" s="148"/>
      <c r="D5" s="148"/>
      <c r="E5" s="148"/>
      <c r="F5" s="149"/>
      <c r="G5" s="161"/>
      <c r="M5">
        <f t="shared" si="0"/>
        <v>5</v>
      </c>
      <c r="N5" t="s">
        <v>399</v>
      </c>
    </row>
    <row r="6" spans="1:14" ht="15.75">
      <c r="A6" t="s">
        <v>219</v>
      </c>
      <c r="B6" t="s">
        <v>220</v>
      </c>
      <c r="C6" t="s">
        <v>129</v>
      </c>
      <c r="D6" t="s">
        <v>221</v>
      </c>
      <c r="E6" t="s">
        <v>222</v>
      </c>
      <c r="F6" s="150" t="s">
        <v>223</v>
      </c>
      <c r="G6" s="164">
        <f>IF(H6="","",H6)</f>
      </c>
      <c r="M6">
        <f t="shared" si="0"/>
        <v>6</v>
      </c>
      <c r="N6" t="s">
        <v>105</v>
      </c>
    </row>
    <row r="7" spans="1:14" ht="15">
      <c r="A7" t="s">
        <v>219</v>
      </c>
      <c r="B7" t="s">
        <v>262</v>
      </c>
      <c r="C7" t="s">
        <v>306</v>
      </c>
      <c r="D7" t="s">
        <v>263</v>
      </c>
      <c r="E7" t="s">
        <v>258</v>
      </c>
      <c r="F7" s="154" t="s">
        <v>306</v>
      </c>
      <c r="G7" s="162">
        <f>IF(H7="","",I7&amp;"-"&amp;J7&amp;"-"&amp;K7&amp;" -ongoing")</f>
      </c>
      <c r="I7">
        <f>DAY(H7)</f>
        <v>0</v>
      </c>
      <c r="J7" t="str">
        <f>VLOOKUP(MONTH(H7),M:N,2,FALSE)</f>
        <v>Jan</v>
      </c>
      <c r="K7">
        <f>YEAR(H7)</f>
        <v>1900</v>
      </c>
      <c r="M7">
        <f t="shared" si="0"/>
        <v>7</v>
      </c>
      <c r="N7" t="s">
        <v>106</v>
      </c>
    </row>
    <row r="8" spans="6:14" ht="15">
      <c r="F8" s="149"/>
      <c r="M8">
        <f t="shared" si="0"/>
        <v>8</v>
      </c>
      <c r="N8" t="s">
        <v>107</v>
      </c>
    </row>
    <row r="9" spans="1:14" ht="15">
      <c r="A9" s="148"/>
      <c r="B9" s="148"/>
      <c r="C9" s="148"/>
      <c r="D9" s="148"/>
      <c r="E9" s="148"/>
      <c r="F9" s="149"/>
      <c r="G9" s="160" t="s">
        <v>173</v>
      </c>
      <c r="M9">
        <f t="shared" si="0"/>
        <v>9</v>
      </c>
      <c r="N9" t="s">
        <v>108</v>
      </c>
    </row>
    <row r="10" spans="1:14" ht="15">
      <c r="A10" t="s">
        <v>219</v>
      </c>
      <c r="B10" t="s">
        <v>224</v>
      </c>
      <c r="C10" t="s">
        <v>128</v>
      </c>
      <c r="D10" t="s">
        <v>225</v>
      </c>
      <c r="E10" t="s">
        <v>222</v>
      </c>
      <c r="F10" s="150" t="s">
        <v>128</v>
      </c>
      <c r="G10" s="162">
        <f>IF(H10="","",H10)</f>
      </c>
      <c r="M10">
        <f t="shared" si="0"/>
        <v>10</v>
      </c>
      <c r="N10" t="s">
        <v>109</v>
      </c>
    </row>
    <row r="11" spans="6:14" ht="15">
      <c r="F11" s="149"/>
      <c r="M11">
        <f t="shared" si="0"/>
        <v>11</v>
      </c>
      <c r="N11" t="s">
        <v>110</v>
      </c>
    </row>
    <row r="12" spans="1:14" ht="15">
      <c r="A12" s="148"/>
      <c r="B12" s="148"/>
      <c r="C12" s="148"/>
      <c r="D12" s="148"/>
      <c r="E12" s="148"/>
      <c r="F12" s="149"/>
      <c r="G12" s="160" t="s">
        <v>174</v>
      </c>
      <c r="M12">
        <f t="shared" si="0"/>
        <v>12</v>
      </c>
      <c r="N12" t="s">
        <v>111</v>
      </c>
    </row>
    <row r="13" spans="1:7" ht="15">
      <c r="A13" t="s">
        <v>532</v>
      </c>
      <c r="B13" t="s">
        <v>902</v>
      </c>
      <c r="C13" t="s">
        <v>599</v>
      </c>
      <c r="D13" t="s">
        <v>220</v>
      </c>
      <c r="E13" t="s">
        <v>222</v>
      </c>
      <c r="F13" s="157" t="s">
        <v>532</v>
      </c>
      <c r="G13" s="162">
        <f>IF(H13="","",H13)</f>
      </c>
    </row>
    <row r="14" ht="15">
      <c r="F14" s="149"/>
    </row>
    <row r="15" spans="6:7" ht="15">
      <c r="F15" s="149"/>
      <c r="G15" s="160" t="s">
        <v>175</v>
      </c>
    </row>
    <row r="16" spans="1:7" ht="15">
      <c r="A16" t="s">
        <v>273</v>
      </c>
      <c r="B16" t="s">
        <v>871</v>
      </c>
      <c r="C16" t="s">
        <v>277</v>
      </c>
      <c r="D16" t="s">
        <v>872</v>
      </c>
      <c r="E16" t="s">
        <v>222</v>
      </c>
      <c r="F16" s="158" t="s">
        <v>274</v>
      </c>
      <c r="G16" s="162">
        <f>IF(H16="","",H16)</f>
      </c>
    </row>
    <row r="17" spans="1:7" ht="15">
      <c r="A17" t="s">
        <v>273</v>
      </c>
      <c r="B17" t="s">
        <v>875</v>
      </c>
      <c r="C17" t="s">
        <v>278</v>
      </c>
      <c r="D17" t="s">
        <v>876</v>
      </c>
      <c r="E17" t="s">
        <v>222</v>
      </c>
      <c r="F17" s="158" t="s">
        <v>274</v>
      </c>
      <c r="G17" s="162">
        <f>IF(H17="","",H17)</f>
      </c>
    </row>
    <row r="18" spans="1:7" ht="15">
      <c r="A18" t="s">
        <v>273</v>
      </c>
      <c r="B18" t="s">
        <v>882</v>
      </c>
      <c r="C18" s="153" t="s">
        <v>601</v>
      </c>
      <c r="D18" s="153" t="s">
        <v>883</v>
      </c>
      <c r="E18" s="153" t="s">
        <v>222</v>
      </c>
      <c r="F18" s="158" t="s">
        <v>535</v>
      </c>
      <c r="G18" s="162">
        <f>IF(H18="","",H18)</f>
      </c>
    </row>
    <row r="19" spans="1:7" ht="15">
      <c r="A19" s="148"/>
      <c r="B19" s="148"/>
      <c r="C19" s="148"/>
      <c r="D19" s="148"/>
      <c r="E19" s="148"/>
      <c r="F19" s="149"/>
      <c r="G19" s="161"/>
    </row>
    <row r="20" spans="1:7" ht="15">
      <c r="A20" s="148"/>
      <c r="B20" s="148"/>
      <c r="C20" s="148"/>
      <c r="D20" s="148"/>
      <c r="E20" s="148"/>
      <c r="F20" s="149"/>
      <c r="G20" s="160" t="s">
        <v>177</v>
      </c>
    </row>
    <row r="21" spans="1:7" ht="15">
      <c r="A21" t="s">
        <v>219</v>
      </c>
      <c r="B21" t="s">
        <v>770</v>
      </c>
      <c r="C21" t="s">
        <v>417</v>
      </c>
      <c r="D21" t="s">
        <v>771</v>
      </c>
      <c r="E21" t="s">
        <v>222</v>
      </c>
      <c r="F21" s="151" t="str">
        <f>LEFT(C21,25)</f>
        <v>List the Website address </v>
      </c>
      <c r="G21" s="162">
        <f>IF(H21="","",H21)</f>
      </c>
    </row>
    <row r="22" spans="1:7" ht="15">
      <c r="A22" t="s">
        <v>219</v>
      </c>
      <c r="B22" t="s">
        <v>768</v>
      </c>
      <c r="C22" t="s">
        <v>416</v>
      </c>
      <c r="D22" t="s">
        <v>769</v>
      </c>
      <c r="E22" t="s">
        <v>222</v>
      </c>
      <c r="F22" s="151" t="str">
        <f>LEFT(C22,25)</f>
        <v>List documents/ reports/ </v>
      </c>
      <c r="G22" s="162">
        <f>IF(H22="","",H22)</f>
      </c>
    </row>
    <row r="23" spans="1:7" ht="15">
      <c r="A23" s="148"/>
      <c r="B23" s="148"/>
      <c r="C23" s="148"/>
      <c r="D23" s="148"/>
      <c r="E23" s="148"/>
      <c r="F23" s="149"/>
      <c r="G23" s="161"/>
    </row>
    <row r="24" spans="1:7" ht="15">
      <c r="A24" s="148"/>
      <c r="B24" s="148"/>
      <c r="C24" s="148"/>
      <c r="D24" s="148"/>
      <c r="E24" s="148"/>
      <c r="F24" s="149"/>
      <c r="G24" s="160" t="s">
        <v>176</v>
      </c>
    </row>
    <row r="25" spans="1:7" ht="15">
      <c r="A25" t="s">
        <v>529</v>
      </c>
      <c r="B25" t="s">
        <v>810</v>
      </c>
      <c r="C25" t="s">
        <v>419</v>
      </c>
      <c r="D25" t="s">
        <v>811</v>
      </c>
      <c r="E25" t="s">
        <v>222</v>
      </c>
      <c r="F25" s="155" t="str">
        <f>LEFT(C25,25)</f>
        <v>Name: </v>
      </c>
      <c r="G25" s="167">
        <f>IF(H25="","",H25)</f>
      </c>
    </row>
    <row r="26" spans="1:7" ht="15">
      <c r="A26" t="s">
        <v>529</v>
      </c>
      <c r="B26" t="s">
        <v>812</v>
      </c>
      <c r="C26" t="s">
        <v>420</v>
      </c>
      <c r="D26" t="s">
        <v>813</v>
      </c>
      <c r="E26" t="s">
        <v>222</v>
      </c>
      <c r="F26" s="155" t="str">
        <f>LEFT(C26,25)</f>
        <v>Email: </v>
      </c>
      <c r="G26" s="168">
        <f>IF(H26="","",H26)</f>
      </c>
    </row>
    <row r="27" spans="1:7" ht="15">
      <c r="A27" t="s">
        <v>817</v>
      </c>
      <c r="B27" t="s">
        <v>822</v>
      </c>
      <c r="C27" t="s">
        <v>419</v>
      </c>
      <c r="D27" t="s">
        <v>799</v>
      </c>
      <c r="E27" t="s">
        <v>222</v>
      </c>
      <c r="F27" s="156" t="str">
        <f>LEFT(C27,25)</f>
        <v>Name: </v>
      </c>
      <c r="G27" s="167">
        <f>IF(H27="","",H27)</f>
      </c>
    </row>
    <row r="28" spans="1:7" ht="15">
      <c r="A28" t="s">
        <v>817</v>
      </c>
      <c r="B28" t="s">
        <v>823</v>
      </c>
      <c r="C28" t="s">
        <v>420</v>
      </c>
      <c r="D28" t="s">
        <v>800</v>
      </c>
      <c r="E28" t="s">
        <v>222</v>
      </c>
      <c r="F28" s="156" t="str">
        <f>LEFT(C28,25)</f>
        <v>Email: </v>
      </c>
      <c r="G28" s="168">
        <f>IF(H28="","",H28)</f>
      </c>
    </row>
  </sheetData>
  <sheetProtection/>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sheetPr codeName="K_Risk"/>
  <dimension ref="B2:Q22"/>
  <sheetViews>
    <sheetView showGridLines="0" zoomScalePageLayoutView="0" workbookViewId="0" topLeftCell="A1">
      <selection activeCell="A1" sqref="A1"/>
    </sheetView>
  </sheetViews>
  <sheetFormatPr defaultColWidth="9.140625" defaultRowHeight="15"/>
  <cols>
    <col min="1" max="1" width="2.7109375" style="29" customWidth="1"/>
    <col min="2" max="2" width="3.421875" style="29" customWidth="1"/>
    <col min="3" max="3" width="18.8515625" style="29" customWidth="1"/>
    <col min="4" max="4" width="18.7109375" style="29" customWidth="1"/>
    <col min="5" max="6" width="68.140625" style="29" customWidth="1"/>
    <col min="7" max="7" width="3.140625" style="29" customWidth="1"/>
    <col min="8" max="9" width="9.140625" style="29" customWidth="1"/>
    <col min="10" max="10" width="9.140625" style="29" hidden="1" customWidth="1"/>
    <col min="11" max="14" width="0" style="29" hidden="1" customWidth="1"/>
    <col min="15" max="16" width="9.140625" style="29" hidden="1" customWidth="1"/>
    <col min="17" max="17" width="0" style="29" hidden="1" customWidth="1"/>
    <col min="18" max="16384" width="9.140625" style="29" customWidth="1"/>
  </cols>
  <sheetData>
    <row r="1" ht="15"/>
    <row r="2" spans="6:7" ht="15">
      <c r="F2" s="30"/>
      <c r="G2" s="30"/>
    </row>
    <row r="3" spans="6:7" ht="15">
      <c r="F3" s="30"/>
      <c r="G3" s="30"/>
    </row>
    <row r="4" spans="6:7" ht="15">
      <c r="F4" s="30"/>
      <c r="G4" s="30"/>
    </row>
    <row r="5" spans="6:7" ht="15">
      <c r="F5" s="30"/>
      <c r="G5" s="30"/>
    </row>
    <row r="6" spans="2:7" ht="15">
      <c r="B6" s="30"/>
      <c r="C6" s="30"/>
      <c r="D6" s="30"/>
      <c r="E6" s="30"/>
      <c r="F6" s="30"/>
      <c r="G6" s="30"/>
    </row>
    <row r="7" spans="2:7" ht="16.5">
      <c r="B7" s="31" t="str">
        <f>"Selected Project:  "&amp;BasicData!$E$12</f>
        <v>Selected Project:  Piloting Natural Resource Valuation within Environmental Impact Assessments</v>
      </c>
      <c r="C7" s="66"/>
      <c r="D7" s="30"/>
      <c r="E7" s="30"/>
      <c r="F7" s="30"/>
      <c r="G7" s="30"/>
    </row>
    <row r="8" spans="2:7" ht="15" hidden="1">
      <c r="B8" s="30"/>
      <c r="C8" s="30"/>
      <c r="D8" s="30"/>
      <c r="E8" s="30"/>
      <c r="F8" s="30"/>
      <c r="G8" s="30"/>
    </row>
    <row r="9" spans="2:7" ht="15" hidden="1">
      <c r="B9" s="30"/>
      <c r="C9" s="30"/>
      <c r="D9" s="30"/>
      <c r="E9" s="30"/>
      <c r="F9" s="30"/>
      <c r="G9" s="30"/>
    </row>
    <row r="10" spans="2:16" s="32" customFormat="1" ht="20.25" customHeight="1">
      <c r="B10" s="230" t="s">
        <v>467</v>
      </c>
      <c r="C10" s="230"/>
      <c r="D10" s="230"/>
      <c r="E10" s="230"/>
      <c r="F10" s="230"/>
      <c r="G10" s="230"/>
      <c r="J10" s="32" t="s">
        <v>460</v>
      </c>
      <c r="L10" s="29" t="s">
        <v>161</v>
      </c>
      <c r="M10" s="29" t="s">
        <v>162</v>
      </c>
      <c r="N10" s="29" t="s">
        <v>163</v>
      </c>
      <c r="O10" s="240" t="s">
        <v>164</v>
      </c>
      <c r="P10" s="240"/>
    </row>
    <row r="11" spans="2:17" s="32" customFormat="1" ht="47.25" customHeight="1">
      <c r="B11" s="61"/>
      <c r="C11" s="239" t="s">
        <v>593</v>
      </c>
      <c r="D11" s="239"/>
      <c r="E11" s="239"/>
      <c r="F11" s="239"/>
      <c r="G11" s="67"/>
      <c r="J11" s="29" t="s">
        <v>139</v>
      </c>
      <c r="L11" s="32" t="e">
        <f>DORating!O19</f>
        <v>#VALUE!</v>
      </c>
      <c r="M11" s="32" t="e">
        <f>IPRating!O19</f>
        <v>#VALUE!</v>
      </c>
      <c r="N11" s="32" t="e">
        <f>M11+L11</f>
        <v>#VALUE!</v>
      </c>
      <c r="O11" s="32" t="e">
        <f>N11/2</f>
        <v>#VALUE!</v>
      </c>
      <c r="P11" s="32" t="e">
        <f>ROUNDUP(O11,0)</f>
        <v>#VALUE!</v>
      </c>
      <c r="Q11" s="32" t="e">
        <f>VLOOKUP(P11,M15:N20,2,FALSE)</f>
        <v>#VALUE!</v>
      </c>
    </row>
    <row r="12" spans="2:10" s="32" customFormat="1" ht="16.5">
      <c r="B12" s="31"/>
      <c r="C12" s="31"/>
      <c r="D12" s="31"/>
      <c r="E12" s="31"/>
      <c r="F12" s="31"/>
      <c r="G12" s="31"/>
      <c r="J12" s="29" t="s">
        <v>146</v>
      </c>
    </row>
    <row r="13" spans="2:10" s="32" customFormat="1" ht="16.5">
      <c r="B13" s="31"/>
      <c r="C13" s="74" t="s">
        <v>456</v>
      </c>
      <c r="D13" s="74" t="s">
        <v>457</v>
      </c>
      <c r="E13" s="74" t="s">
        <v>458</v>
      </c>
      <c r="F13" s="74" t="s">
        <v>459</v>
      </c>
      <c r="G13" s="31"/>
      <c r="J13" s="29" t="s">
        <v>46</v>
      </c>
    </row>
    <row r="14" spans="2:10" s="32" customFormat="1" ht="69.75" customHeight="1">
      <c r="B14" s="31"/>
      <c r="C14" s="11"/>
      <c r="D14" s="209"/>
      <c r="E14" s="17"/>
      <c r="F14" s="17"/>
      <c r="G14" s="31"/>
      <c r="J14" s="29" t="s">
        <v>140</v>
      </c>
    </row>
    <row r="15" spans="2:14" s="32" customFormat="1" ht="69.75" customHeight="1">
      <c r="B15" s="31"/>
      <c r="C15" s="11"/>
      <c r="D15" s="209"/>
      <c r="E15" s="17"/>
      <c r="F15" s="17"/>
      <c r="G15" s="31"/>
      <c r="J15" s="29" t="s">
        <v>145</v>
      </c>
      <c r="M15" s="32">
        <v>1</v>
      </c>
      <c r="N15" s="32" t="s">
        <v>586</v>
      </c>
    </row>
    <row r="16" spans="2:14" s="32" customFormat="1" ht="69.75" customHeight="1">
      <c r="B16" s="31"/>
      <c r="C16" s="11"/>
      <c r="D16" s="209"/>
      <c r="E16" s="17"/>
      <c r="F16" s="17"/>
      <c r="G16" s="31"/>
      <c r="J16" s="29" t="s">
        <v>143</v>
      </c>
      <c r="M16" s="32">
        <v>2</v>
      </c>
      <c r="N16" s="32" t="s">
        <v>587</v>
      </c>
    </row>
    <row r="17" spans="2:14" s="32" customFormat="1" ht="69.75" customHeight="1">
      <c r="B17" s="31"/>
      <c r="C17" s="11"/>
      <c r="D17" s="209" t="s">
        <v>544</v>
      </c>
      <c r="E17" s="17"/>
      <c r="F17" s="17"/>
      <c r="G17" s="31"/>
      <c r="J17" s="29" t="s">
        <v>144</v>
      </c>
      <c r="M17" s="32">
        <v>3</v>
      </c>
      <c r="N17" s="32" t="s">
        <v>588</v>
      </c>
    </row>
    <row r="18" spans="2:14" s="32" customFormat="1" ht="69.75" customHeight="1">
      <c r="B18" s="31"/>
      <c r="C18" s="11"/>
      <c r="D18" s="209" t="s">
        <v>544</v>
      </c>
      <c r="E18" s="17"/>
      <c r="F18" s="17"/>
      <c r="G18" s="31"/>
      <c r="J18" s="29" t="s">
        <v>141</v>
      </c>
      <c r="M18" s="32">
        <v>4</v>
      </c>
      <c r="N18" s="32" t="s">
        <v>112</v>
      </c>
    </row>
    <row r="19" spans="2:14" s="32" customFormat="1" ht="69.75" customHeight="1">
      <c r="B19" s="31"/>
      <c r="C19" s="11"/>
      <c r="D19" s="209" t="s">
        <v>544</v>
      </c>
      <c r="E19" s="17"/>
      <c r="F19" s="17"/>
      <c r="G19" s="31"/>
      <c r="J19" s="29" t="s">
        <v>147</v>
      </c>
      <c r="M19" s="32">
        <v>5</v>
      </c>
      <c r="N19" s="32" t="s">
        <v>113</v>
      </c>
    </row>
    <row r="20" spans="2:14" s="32" customFormat="1" ht="69.75" customHeight="1">
      <c r="B20" s="31"/>
      <c r="C20" s="11"/>
      <c r="D20" s="209" t="s">
        <v>544</v>
      </c>
      <c r="E20" s="17"/>
      <c r="F20" s="17"/>
      <c r="G20" s="31"/>
      <c r="J20" s="29" t="s">
        <v>142</v>
      </c>
      <c r="M20" s="32">
        <v>6</v>
      </c>
      <c r="N20" s="32" t="s">
        <v>114</v>
      </c>
    </row>
    <row r="21" spans="2:7" s="32" customFormat="1" ht="16.5">
      <c r="B21" s="31"/>
      <c r="C21" s="47"/>
      <c r="D21" s="47"/>
      <c r="E21" s="31"/>
      <c r="F21" s="31"/>
      <c r="G21" s="31"/>
    </row>
    <row r="22" spans="2:7" s="32" customFormat="1" ht="16.5">
      <c r="B22" s="31"/>
      <c r="C22" s="47"/>
      <c r="D22" s="47"/>
      <c r="E22" s="31"/>
      <c r="F22" s="31"/>
      <c r="G22" s="31"/>
    </row>
  </sheetData>
  <sheetProtection password="CA59" sheet="1" objects="1" scenarios="1"/>
  <mergeCells count="3">
    <mergeCell ref="B10:G10"/>
    <mergeCell ref="C11:F11"/>
    <mergeCell ref="O10:P10"/>
  </mergeCells>
  <dataValidations count="2">
    <dataValidation type="list" allowBlank="1" showInputMessage="1" showErrorMessage="1" sqref="C14:C20">
      <formula1>$J$11:$J$20</formula1>
    </dataValidation>
    <dataValidation type="whole" allowBlank="1" showInputMessage="1" showErrorMessage="1" sqref="D14:D20">
      <formula1>0</formula1>
      <formula2>1000000</formula2>
    </dataValidation>
  </dataValidations>
  <printOptions horizontalCentered="1"/>
  <pageMargins left="0.18" right="0.22" top="0.6" bottom="0.75" header="0.5118110236220472" footer="0.5118110236220472"/>
  <pageSetup horizontalDpi="300" verticalDpi="300" orientation="landscape" paperSize="9" scale="75" r:id="rId2"/>
  <headerFooter alignWithMargins="0">
    <oddFooter>&amp;RPage&amp;Pof&amp;N</oddFooter>
  </headerFooter>
  <drawing r:id="rId1"/>
</worksheet>
</file>

<file path=xl/worksheets/sheet21.xml><?xml version="1.0" encoding="utf-8"?>
<worksheet xmlns="http://schemas.openxmlformats.org/spreadsheetml/2006/main" xmlns:r="http://schemas.openxmlformats.org/officeDocument/2006/relationships">
  <sheetPr codeName="K_Risk1"/>
  <dimension ref="B2:N46"/>
  <sheetViews>
    <sheetView showGridLines="0" zoomScalePageLayoutView="0" workbookViewId="0" topLeftCell="A1">
      <selection activeCell="A1" sqref="A1"/>
    </sheetView>
  </sheetViews>
  <sheetFormatPr defaultColWidth="9.140625" defaultRowHeight="15"/>
  <cols>
    <col min="1" max="1" width="2.7109375" style="29" customWidth="1"/>
    <col min="2" max="2" width="3.421875" style="29" customWidth="1"/>
    <col min="3" max="3" width="18.8515625" style="29" customWidth="1"/>
    <col min="4" max="4" width="28.57421875" style="29" customWidth="1"/>
    <col min="5" max="5" width="8.7109375" style="29" customWidth="1"/>
    <col min="6" max="7" width="67.421875" style="29" customWidth="1"/>
    <col min="8" max="8" width="3.140625" style="29" customWidth="1"/>
    <col min="9" max="16384" width="9.140625" style="29" customWidth="1"/>
  </cols>
  <sheetData>
    <row r="1" ht="15"/>
    <row r="2" spans="7:8" ht="15">
      <c r="G2" s="30"/>
      <c r="H2" s="30"/>
    </row>
    <row r="3" spans="7:8" ht="15">
      <c r="G3" s="30"/>
      <c r="H3" s="30"/>
    </row>
    <row r="4" spans="7:8" ht="15">
      <c r="G4" s="30"/>
      <c r="H4" s="30"/>
    </row>
    <row r="5" spans="7:8" ht="15">
      <c r="G5" s="30"/>
      <c r="H5" s="30"/>
    </row>
    <row r="6" spans="2:8" ht="15">
      <c r="B6" s="30"/>
      <c r="C6" s="30"/>
      <c r="D6" s="30"/>
      <c r="E6" s="30"/>
      <c r="F6" s="30"/>
      <c r="G6" s="30"/>
      <c r="H6" s="30"/>
    </row>
    <row r="7" spans="2:8" ht="16.5">
      <c r="B7" s="31" t="str">
        <f>"Selected Project:  "&amp;BasicData!$E$12</f>
        <v>Selected Project:  Piloting Natural Resource Valuation within Environmental Impact Assessments</v>
      </c>
      <c r="C7" s="30"/>
      <c r="D7" s="30"/>
      <c r="E7" s="30"/>
      <c r="F7" s="30"/>
      <c r="G7" s="30"/>
      <c r="H7" s="30"/>
    </row>
    <row r="8" spans="2:8" ht="15">
      <c r="B8" s="30"/>
      <c r="C8" s="30"/>
      <c r="D8" s="30"/>
      <c r="E8" s="30"/>
      <c r="F8" s="30"/>
      <c r="G8" s="30"/>
      <c r="H8" s="30"/>
    </row>
    <row r="9" spans="2:8" ht="15">
      <c r="B9" s="30"/>
      <c r="C9" s="30"/>
      <c r="D9" s="30"/>
      <c r="E9" s="30"/>
      <c r="F9" s="30"/>
      <c r="G9" s="30"/>
      <c r="H9" s="30"/>
    </row>
    <row r="10" spans="2:8" s="32" customFormat="1" ht="20.25">
      <c r="B10" s="230" t="s">
        <v>136</v>
      </c>
      <c r="C10" s="230"/>
      <c r="D10" s="230"/>
      <c r="E10" s="230"/>
      <c r="F10" s="230"/>
      <c r="G10" s="230"/>
      <c r="H10" s="230"/>
    </row>
    <row r="11" spans="2:8" s="32" customFormat="1" ht="16.5">
      <c r="B11" s="61"/>
      <c r="C11" s="244" t="s">
        <v>354</v>
      </c>
      <c r="D11" s="244"/>
      <c r="E11" s="244"/>
      <c r="F11" s="244"/>
      <c r="G11" s="244"/>
      <c r="H11" s="61"/>
    </row>
    <row r="12" spans="2:8" s="32" customFormat="1" ht="16.5">
      <c r="B12" s="31"/>
      <c r="C12" s="31"/>
      <c r="D12" s="31"/>
      <c r="E12" s="31"/>
      <c r="F12" s="31"/>
      <c r="G12" s="31"/>
      <c r="H12" s="31"/>
    </row>
    <row r="13" spans="2:8" s="32" customFormat="1" ht="32.25" customHeight="1">
      <c r="B13" s="31"/>
      <c r="C13" s="245" t="s">
        <v>313</v>
      </c>
      <c r="D13" s="246"/>
      <c r="E13" s="144"/>
      <c r="F13" s="31"/>
      <c r="G13" s="31"/>
      <c r="H13" s="31"/>
    </row>
    <row r="14" spans="2:14" s="32" customFormat="1" ht="32.25" customHeight="1">
      <c r="B14" s="31"/>
      <c r="C14" s="245" t="s">
        <v>314</v>
      </c>
      <c r="D14" s="246"/>
      <c r="E14" s="145"/>
      <c r="F14" s="31"/>
      <c r="G14" s="31"/>
      <c r="H14" s="31"/>
      <c r="K14" s="32" t="s">
        <v>460</v>
      </c>
      <c r="L14" s="63" t="s">
        <v>392</v>
      </c>
      <c r="M14" s="63" t="s">
        <v>393</v>
      </c>
      <c r="N14" s="63" t="s">
        <v>394</v>
      </c>
    </row>
    <row r="15" spans="2:14" s="32" customFormat="1" ht="16.5">
      <c r="B15" s="31"/>
      <c r="C15" s="31"/>
      <c r="D15" s="31"/>
      <c r="E15" s="31"/>
      <c r="F15" s="31"/>
      <c r="G15" s="31"/>
      <c r="H15" s="31"/>
      <c r="J15" s="32" t="s">
        <v>125</v>
      </c>
      <c r="K15" s="32" t="s">
        <v>461</v>
      </c>
      <c r="L15" s="32" t="s">
        <v>395</v>
      </c>
      <c r="M15" s="32">
        <v>1</v>
      </c>
      <c r="N15" s="32">
        <v>2000</v>
      </c>
    </row>
    <row r="16" spans="2:14" s="32" customFormat="1" ht="16.5">
      <c r="B16" s="31"/>
      <c r="C16" s="31"/>
      <c r="D16" s="122" t="s">
        <v>468</v>
      </c>
      <c r="E16" s="129" t="s">
        <v>469</v>
      </c>
      <c r="F16" s="129" t="s">
        <v>594</v>
      </c>
      <c r="G16" s="31"/>
      <c r="H16" s="31"/>
      <c r="J16" s="32" t="s">
        <v>126</v>
      </c>
      <c r="K16" s="32" t="s">
        <v>462</v>
      </c>
      <c r="L16" s="32" t="s">
        <v>396</v>
      </c>
      <c r="M16" s="32">
        <f aca="true" t="shared" si="0" ref="M16:N24">M15+1</f>
        <v>2</v>
      </c>
      <c r="N16" s="32">
        <f t="shared" si="0"/>
        <v>2001</v>
      </c>
    </row>
    <row r="17" spans="2:14" s="32" customFormat="1" ht="101.25" customHeight="1">
      <c r="B17" s="31"/>
      <c r="C17" s="31"/>
      <c r="D17" s="65"/>
      <c r="E17" s="8"/>
      <c r="F17" s="21"/>
      <c r="G17" s="31"/>
      <c r="H17" s="31"/>
      <c r="K17" s="32" t="s">
        <v>463</v>
      </c>
      <c r="L17" s="32" t="s">
        <v>397</v>
      </c>
      <c r="M17" s="32">
        <f t="shared" si="0"/>
        <v>3</v>
      </c>
      <c r="N17" s="32">
        <f t="shared" si="0"/>
        <v>2002</v>
      </c>
    </row>
    <row r="18" spans="2:14" s="32" customFormat="1" ht="101.25" customHeight="1">
      <c r="B18" s="31"/>
      <c r="C18" s="31"/>
      <c r="D18" s="65"/>
      <c r="E18" s="8"/>
      <c r="F18" s="21"/>
      <c r="G18" s="31"/>
      <c r="H18" s="31"/>
      <c r="K18" s="32" t="s">
        <v>464</v>
      </c>
      <c r="L18" s="32" t="s">
        <v>398</v>
      </c>
      <c r="M18" s="32">
        <f t="shared" si="0"/>
        <v>4</v>
      </c>
      <c r="N18" s="32">
        <f t="shared" si="0"/>
        <v>2003</v>
      </c>
    </row>
    <row r="19" spans="2:14" s="32" customFormat="1" ht="101.25" customHeight="1">
      <c r="B19" s="31"/>
      <c r="C19" s="31"/>
      <c r="D19" s="65"/>
      <c r="E19" s="8"/>
      <c r="F19" s="21"/>
      <c r="G19" s="31"/>
      <c r="H19" s="31"/>
      <c r="K19" s="32" t="s">
        <v>465</v>
      </c>
      <c r="L19" s="32" t="s">
        <v>399</v>
      </c>
      <c r="M19" s="32">
        <f t="shared" si="0"/>
        <v>5</v>
      </c>
      <c r="N19" s="32">
        <f t="shared" si="0"/>
        <v>2004</v>
      </c>
    </row>
    <row r="20" spans="2:14" s="32" customFormat="1" ht="16.5">
      <c r="B20" s="31"/>
      <c r="C20" s="31"/>
      <c r="D20" s="31"/>
      <c r="E20" s="31"/>
      <c r="F20" s="31"/>
      <c r="G20" s="31"/>
      <c r="H20" s="31"/>
      <c r="K20" s="32" t="s">
        <v>466</v>
      </c>
      <c r="L20" s="32" t="s">
        <v>400</v>
      </c>
      <c r="M20" s="32">
        <f t="shared" si="0"/>
        <v>6</v>
      </c>
      <c r="N20" s="32">
        <f t="shared" si="0"/>
        <v>2005</v>
      </c>
    </row>
    <row r="21" spans="2:14" s="32" customFormat="1" ht="16.5">
      <c r="B21" s="31"/>
      <c r="C21" s="31"/>
      <c r="D21" s="31"/>
      <c r="E21" s="31"/>
      <c r="F21" s="31"/>
      <c r="G21" s="31"/>
      <c r="H21" s="31"/>
      <c r="L21" s="32" t="s">
        <v>401</v>
      </c>
      <c r="M21" s="32">
        <f t="shared" si="0"/>
        <v>7</v>
      </c>
      <c r="N21" s="32">
        <f t="shared" si="0"/>
        <v>2006</v>
      </c>
    </row>
    <row r="22" spans="2:14" s="32" customFormat="1" ht="33.75" customHeight="1">
      <c r="B22" s="230" t="s">
        <v>595</v>
      </c>
      <c r="C22" s="243"/>
      <c r="D22" s="243"/>
      <c r="E22" s="243"/>
      <c r="F22" s="243"/>
      <c r="G22" s="230"/>
      <c r="H22" s="230"/>
      <c r="L22" s="32" t="s">
        <v>402</v>
      </c>
      <c r="M22" s="32">
        <f t="shared" si="0"/>
        <v>8</v>
      </c>
      <c r="N22" s="32">
        <f t="shared" si="0"/>
        <v>2007</v>
      </c>
    </row>
    <row r="23" spans="2:14" s="32" customFormat="1" ht="35.25" customHeight="1">
      <c r="B23" s="31"/>
      <c r="C23" s="242" t="s">
        <v>315</v>
      </c>
      <c r="D23" s="242"/>
      <c r="E23" s="242"/>
      <c r="F23" s="242"/>
      <c r="G23" s="242"/>
      <c r="H23" s="31"/>
      <c r="L23" s="32" t="s">
        <v>403</v>
      </c>
      <c r="M23" s="32">
        <f t="shared" si="0"/>
        <v>9</v>
      </c>
      <c r="N23" s="32">
        <f t="shared" si="0"/>
        <v>2008</v>
      </c>
    </row>
    <row r="24" spans="2:14" s="32" customFormat="1" ht="16.5">
      <c r="B24" s="31"/>
      <c r="C24" s="31"/>
      <c r="D24" s="31"/>
      <c r="E24" s="31"/>
      <c r="F24" s="31"/>
      <c r="G24" s="31"/>
      <c r="H24" s="31"/>
      <c r="L24" s="32" t="s">
        <v>404</v>
      </c>
      <c r="M24" s="32">
        <f>M23+1</f>
        <v>10</v>
      </c>
      <c r="N24" s="32">
        <f t="shared" si="0"/>
        <v>2009</v>
      </c>
    </row>
    <row r="25" spans="2:13" s="32" customFormat="1" ht="16.5">
      <c r="B25" s="31"/>
      <c r="C25" s="31"/>
      <c r="D25" s="31"/>
      <c r="E25" s="122" t="s">
        <v>81</v>
      </c>
      <c r="F25" s="74"/>
      <c r="G25" s="74"/>
      <c r="H25" s="31"/>
      <c r="L25" s="32" t="s">
        <v>405</v>
      </c>
      <c r="M25" s="32">
        <f>M24+1</f>
        <v>11</v>
      </c>
    </row>
    <row r="26" spans="2:12" s="32" customFormat="1" ht="16.5">
      <c r="B26" s="31"/>
      <c r="C26" s="31"/>
      <c r="D26" s="31"/>
      <c r="E26" s="122" t="s">
        <v>82</v>
      </c>
      <c r="F26" s="129" t="s">
        <v>137</v>
      </c>
      <c r="G26" s="129" t="s">
        <v>594</v>
      </c>
      <c r="H26" s="31"/>
      <c r="K26" s="32" t="s">
        <v>406</v>
      </c>
      <c r="L26" s="32">
        <f>M25+1</f>
        <v>12</v>
      </c>
    </row>
    <row r="27" spans="2:12" s="32" customFormat="1" ht="101.25" customHeight="1">
      <c r="B27" s="31"/>
      <c r="C27" s="31"/>
      <c r="D27" s="31"/>
      <c r="E27" s="7"/>
      <c r="F27" s="21"/>
      <c r="G27" s="21"/>
      <c r="H27" s="31"/>
      <c r="L27" s="32">
        <f>L26+1</f>
        <v>13</v>
      </c>
    </row>
    <row r="28" spans="2:12" s="32" customFormat="1" ht="101.25" customHeight="1">
      <c r="B28" s="31"/>
      <c r="C28" s="31"/>
      <c r="D28" s="31"/>
      <c r="E28" s="7"/>
      <c r="F28" s="21"/>
      <c r="G28" s="21"/>
      <c r="H28" s="31"/>
      <c r="L28" s="32">
        <f>L27+1</f>
        <v>14</v>
      </c>
    </row>
    <row r="29" spans="2:12" s="32" customFormat="1" ht="101.25" customHeight="1">
      <c r="B29" s="31"/>
      <c r="C29" s="31"/>
      <c r="D29" s="31"/>
      <c r="E29" s="7"/>
      <c r="F29" s="21"/>
      <c r="G29" s="21"/>
      <c r="H29" s="31"/>
      <c r="L29" s="32">
        <f>L28+1</f>
        <v>15</v>
      </c>
    </row>
    <row r="30" spans="2:12" s="32" customFormat="1" ht="16.5">
      <c r="B30" s="31"/>
      <c r="C30" s="31"/>
      <c r="D30" s="31"/>
      <c r="E30" s="31"/>
      <c r="F30" s="31"/>
      <c r="G30" s="31"/>
      <c r="H30" s="31"/>
      <c r="L30" s="32">
        <f>L29+1</f>
        <v>16</v>
      </c>
    </row>
    <row r="31" spans="2:13" s="32" customFormat="1" ht="33" customHeight="1">
      <c r="B31" s="31"/>
      <c r="C31" s="241" t="s">
        <v>17</v>
      </c>
      <c r="D31" s="241"/>
      <c r="E31" s="241"/>
      <c r="F31" s="241"/>
      <c r="G31" s="241"/>
      <c r="H31" s="31"/>
      <c r="M31" s="32">
        <f>L30+1</f>
        <v>17</v>
      </c>
    </row>
    <row r="32" spans="2:13" s="32" customFormat="1" ht="16.5">
      <c r="B32" s="31"/>
      <c r="C32" s="31"/>
      <c r="D32" s="31"/>
      <c r="E32" s="31"/>
      <c r="F32" s="31"/>
      <c r="G32" s="31"/>
      <c r="H32" s="31"/>
      <c r="M32" s="32">
        <f aca="true" t="shared" si="1" ref="M32:M45">M31+1</f>
        <v>18</v>
      </c>
    </row>
    <row r="33" spans="2:13" s="32" customFormat="1" ht="16.5">
      <c r="B33" s="31"/>
      <c r="C33" s="31"/>
      <c r="D33" s="31"/>
      <c r="E33" s="31"/>
      <c r="F33" s="31"/>
      <c r="G33" s="31"/>
      <c r="H33" s="31"/>
      <c r="M33" s="32">
        <f t="shared" si="1"/>
        <v>19</v>
      </c>
    </row>
    <row r="34" spans="2:13" s="32" customFormat="1" ht="16.5">
      <c r="B34" s="29"/>
      <c r="C34" s="29"/>
      <c r="D34" s="29"/>
      <c r="E34" s="29"/>
      <c r="F34" s="29"/>
      <c r="G34" s="29"/>
      <c r="H34" s="29"/>
      <c r="M34" s="32">
        <f t="shared" si="1"/>
        <v>20</v>
      </c>
    </row>
    <row r="35" spans="2:13" s="32" customFormat="1" ht="16.5">
      <c r="B35" s="29"/>
      <c r="C35" s="29"/>
      <c r="D35" s="29"/>
      <c r="E35" s="29"/>
      <c r="F35" s="29"/>
      <c r="G35" s="29"/>
      <c r="H35" s="29"/>
      <c r="M35" s="32">
        <f t="shared" si="1"/>
        <v>21</v>
      </c>
    </row>
    <row r="36" spans="2:13" s="32" customFormat="1" ht="29.25" customHeight="1">
      <c r="B36" s="29"/>
      <c r="C36" s="29"/>
      <c r="D36" s="29"/>
      <c r="E36" s="29"/>
      <c r="F36" s="29"/>
      <c r="G36" s="29"/>
      <c r="H36" s="29"/>
      <c r="M36" s="32">
        <f t="shared" si="1"/>
        <v>22</v>
      </c>
    </row>
    <row r="37" spans="2:13" s="32" customFormat="1" ht="16.5">
      <c r="B37" s="29"/>
      <c r="C37" s="29"/>
      <c r="D37" s="29"/>
      <c r="E37" s="29"/>
      <c r="F37" s="29"/>
      <c r="G37" s="29"/>
      <c r="H37" s="29"/>
      <c r="M37" s="32">
        <f t="shared" si="1"/>
        <v>23</v>
      </c>
    </row>
    <row r="38" spans="2:13" s="32" customFormat="1" ht="16.5">
      <c r="B38" s="29"/>
      <c r="C38" s="29"/>
      <c r="D38" s="29"/>
      <c r="E38" s="29"/>
      <c r="F38" s="29"/>
      <c r="G38" s="29"/>
      <c r="H38" s="29"/>
      <c r="M38" s="32">
        <f t="shared" si="1"/>
        <v>24</v>
      </c>
    </row>
    <row r="39" spans="2:13" s="32" customFormat="1" ht="16.5">
      <c r="B39" s="29"/>
      <c r="C39" s="29"/>
      <c r="D39" s="29"/>
      <c r="E39" s="29"/>
      <c r="F39" s="29"/>
      <c r="G39" s="29"/>
      <c r="H39" s="29"/>
      <c r="M39" s="32">
        <f t="shared" si="1"/>
        <v>25</v>
      </c>
    </row>
    <row r="40" spans="2:13" s="32" customFormat="1" ht="16.5">
      <c r="B40" s="29"/>
      <c r="C40" s="29"/>
      <c r="D40" s="29"/>
      <c r="E40" s="29"/>
      <c r="F40" s="29"/>
      <c r="G40" s="29"/>
      <c r="H40" s="29"/>
      <c r="M40" s="32">
        <f t="shared" si="1"/>
        <v>26</v>
      </c>
    </row>
    <row r="41" spans="2:13" s="32" customFormat="1" ht="16.5">
      <c r="B41" s="29"/>
      <c r="C41" s="29"/>
      <c r="D41" s="29"/>
      <c r="E41" s="29"/>
      <c r="F41" s="29"/>
      <c r="G41" s="29"/>
      <c r="H41" s="29"/>
      <c r="M41" s="32">
        <f t="shared" si="1"/>
        <v>27</v>
      </c>
    </row>
    <row r="42" spans="2:13" s="32" customFormat="1" ht="16.5">
      <c r="B42" s="29"/>
      <c r="C42" s="29"/>
      <c r="D42" s="29"/>
      <c r="E42" s="29"/>
      <c r="F42" s="29"/>
      <c r="G42" s="29"/>
      <c r="H42" s="29"/>
      <c r="M42" s="32">
        <f t="shared" si="1"/>
        <v>28</v>
      </c>
    </row>
    <row r="43" spans="2:13" s="32" customFormat="1" ht="16.5">
      <c r="B43" s="29"/>
      <c r="C43" s="29"/>
      <c r="D43" s="29"/>
      <c r="E43" s="29"/>
      <c r="F43" s="29"/>
      <c r="G43" s="29"/>
      <c r="H43" s="29"/>
      <c r="M43" s="32">
        <f t="shared" si="1"/>
        <v>29</v>
      </c>
    </row>
    <row r="44" spans="2:13" s="32" customFormat="1" ht="16.5">
      <c r="B44" s="29"/>
      <c r="C44" s="29"/>
      <c r="D44" s="29"/>
      <c r="E44" s="29"/>
      <c r="F44" s="29"/>
      <c r="G44" s="29"/>
      <c r="H44" s="29"/>
      <c r="M44" s="32">
        <f t="shared" si="1"/>
        <v>30</v>
      </c>
    </row>
    <row r="45" spans="2:13" s="32" customFormat="1" ht="16.5">
      <c r="B45" s="29"/>
      <c r="C45" s="29"/>
      <c r="D45" s="29"/>
      <c r="E45" s="29"/>
      <c r="F45" s="29"/>
      <c r="G45" s="29"/>
      <c r="H45" s="29"/>
      <c r="M45" s="32">
        <f t="shared" si="1"/>
        <v>31</v>
      </c>
    </row>
    <row r="46" spans="2:8" s="32" customFormat="1" ht="16.5">
      <c r="B46" s="29"/>
      <c r="C46" s="29"/>
      <c r="D46" s="29"/>
      <c r="E46" s="29"/>
      <c r="F46" s="29"/>
      <c r="G46" s="29"/>
      <c r="H46" s="29"/>
    </row>
  </sheetData>
  <sheetProtection password="CA59" sheet="1" objects="1" scenarios="1"/>
  <mergeCells count="7">
    <mergeCell ref="C31:G31"/>
    <mergeCell ref="C23:G23"/>
    <mergeCell ref="B22:H22"/>
    <mergeCell ref="B10:H10"/>
    <mergeCell ref="C11:G11"/>
    <mergeCell ref="C13:D13"/>
    <mergeCell ref="C14:D14"/>
  </mergeCells>
  <dataValidations count="3">
    <dataValidation type="list" allowBlank="1" showInputMessage="1" showErrorMessage="1" sqref="E17:E19 E14">
      <formula1>$J$15:$J$16</formula1>
    </dataValidation>
    <dataValidation type="whole" allowBlank="1" showInputMessage="1" showErrorMessage="1" sqref="E27:E29">
      <formula1>0</formula1>
      <formula2>1000</formula2>
    </dataValidation>
    <dataValidation type="list" allowBlank="1" showInputMessage="1" showErrorMessage="1" sqref="E13">
      <formula1>$N$15:$N$24</formula1>
    </dataValidation>
  </dataValidations>
  <printOptions horizontalCentered="1"/>
  <pageMargins left="0.18" right="0.21" top="0.61" bottom="0.76" header="0.5118110236220472" footer="0.5118110236220472"/>
  <pageSetup horizontalDpi="300" verticalDpi="300" orientation="landscape" paperSize="9" scale="85" r:id="rId2"/>
  <headerFooter alignWithMargins="0">
    <oddFooter>&amp;RPage&amp;Pof&amp;N</oddFooter>
  </headerFooter>
  <drawing r:id="rId1"/>
</worksheet>
</file>

<file path=xl/worksheets/sheet22.xml><?xml version="1.0" encoding="utf-8"?>
<worksheet xmlns="http://schemas.openxmlformats.org/spreadsheetml/2006/main" xmlns:r="http://schemas.openxmlformats.org/officeDocument/2006/relationships">
  <sheetPr codeName="L_Fin"/>
  <dimension ref="B2:J58"/>
  <sheetViews>
    <sheetView showGridLines="0" zoomScalePageLayoutView="0" workbookViewId="0" topLeftCell="A1">
      <selection activeCell="A1" sqref="A1"/>
    </sheetView>
  </sheetViews>
  <sheetFormatPr defaultColWidth="9.140625" defaultRowHeight="15"/>
  <cols>
    <col min="1" max="1" width="2.7109375" style="29" customWidth="1"/>
    <col min="2" max="2" width="4.7109375" style="29" customWidth="1"/>
    <col min="3" max="3" width="34.140625" style="29" customWidth="1"/>
    <col min="4" max="4" width="15.7109375" style="29" customWidth="1"/>
    <col min="5" max="5" width="19.8515625" style="29" customWidth="1"/>
    <col min="6" max="9" width="22.8515625" style="29" customWidth="1"/>
    <col min="10" max="10" width="4.7109375" style="29" customWidth="1"/>
    <col min="11" max="16384" width="9.140625" style="29" customWidth="1"/>
  </cols>
  <sheetData>
    <row r="1" ht="15"/>
    <row r="2" spans="9:10" ht="15">
      <c r="I2" s="30"/>
      <c r="J2" s="30"/>
    </row>
    <row r="3" spans="9:10" ht="15">
      <c r="I3" s="30"/>
      <c r="J3" s="30"/>
    </row>
    <row r="4" spans="9:10" ht="15">
      <c r="I4" s="30"/>
      <c r="J4" s="30"/>
    </row>
    <row r="5" spans="9:10" ht="15">
      <c r="I5" s="30"/>
      <c r="J5" s="30"/>
    </row>
    <row r="6" spans="2:10" ht="15">
      <c r="B6" s="30"/>
      <c r="C6" s="30"/>
      <c r="D6" s="30"/>
      <c r="E6" s="30"/>
      <c r="F6" s="30"/>
      <c r="G6" s="30"/>
      <c r="H6" s="30"/>
      <c r="I6" s="30"/>
      <c r="J6" s="30"/>
    </row>
    <row r="7" spans="2:10" ht="16.5">
      <c r="B7" s="31" t="str">
        <f>"Selected Project:  "&amp;BasicData!$E$12</f>
        <v>Selected Project:  Piloting Natural Resource Valuation within Environmental Impact Assessments</v>
      </c>
      <c r="C7" s="30"/>
      <c r="D7" s="30"/>
      <c r="E7" s="30"/>
      <c r="F7" s="30"/>
      <c r="G7" s="30"/>
      <c r="H7" s="30"/>
      <c r="I7" s="30"/>
      <c r="J7" s="30"/>
    </row>
    <row r="8" spans="2:10" ht="15" hidden="1">
      <c r="B8" s="30"/>
      <c r="C8" s="30"/>
      <c r="D8" s="30"/>
      <c r="E8" s="30"/>
      <c r="F8" s="30"/>
      <c r="G8" s="30"/>
      <c r="H8" s="30"/>
      <c r="I8" s="30"/>
      <c r="J8" s="30"/>
    </row>
    <row r="9" spans="2:10" ht="15" hidden="1">
      <c r="B9" s="30"/>
      <c r="C9" s="30"/>
      <c r="D9" s="30"/>
      <c r="E9" s="30"/>
      <c r="F9" s="30"/>
      <c r="G9" s="30"/>
      <c r="H9" s="30"/>
      <c r="I9" s="30"/>
      <c r="J9" s="30"/>
    </row>
    <row r="10" spans="2:10" s="32" customFormat="1" ht="20.25">
      <c r="B10" s="230" t="s">
        <v>338</v>
      </c>
      <c r="C10" s="230"/>
      <c r="D10" s="230"/>
      <c r="E10" s="230"/>
      <c r="F10" s="230"/>
      <c r="G10" s="230"/>
      <c r="H10" s="230"/>
      <c r="I10" s="230"/>
      <c r="J10" s="31"/>
    </row>
    <row r="11" spans="2:10" s="32" customFormat="1" ht="49.5" customHeight="1">
      <c r="B11" s="31"/>
      <c r="C11" s="239" t="s">
        <v>16</v>
      </c>
      <c r="D11" s="239"/>
      <c r="E11" s="239"/>
      <c r="F11" s="239"/>
      <c r="G11" s="239"/>
      <c r="H11" s="239"/>
      <c r="I11" s="239"/>
      <c r="J11" s="31"/>
    </row>
    <row r="12" spans="2:10" s="32" customFormat="1" ht="16.5">
      <c r="B12" s="31"/>
      <c r="C12" s="31"/>
      <c r="D12" s="31"/>
      <c r="E12" s="31"/>
      <c r="F12" s="31"/>
      <c r="G12" s="31"/>
      <c r="H12" s="31"/>
      <c r="I12" s="31"/>
      <c r="J12" s="31"/>
    </row>
    <row r="13" spans="2:10" s="32" customFormat="1" ht="16.5">
      <c r="B13" s="31"/>
      <c r="C13" s="31"/>
      <c r="D13" s="31"/>
      <c r="E13" s="31"/>
      <c r="F13" s="31"/>
      <c r="G13" s="31"/>
      <c r="H13" s="31"/>
      <c r="I13" s="31"/>
      <c r="J13" s="31"/>
    </row>
    <row r="14" spans="2:10" s="32" customFormat="1" ht="49.5">
      <c r="B14" s="31"/>
      <c r="C14" s="50" t="s">
        <v>83</v>
      </c>
      <c r="D14" s="50" t="s">
        <v>204</v>
      </c>
      <c r="E14" s="50" t="s">
        <v>85</v>
      </c>
      <c r="F14" s="50" t="s">
        <v>206</v>
      </c>
      <c r="G14" s="50" t="s">
        <v>87</v>
      </c>
      <c r="H14" s="50" t="s">
        <v>88</v>
      </c>
      <c r="I14" s="50" t="s">
        <v>89</v>
      </c>
      <c r="J14" s="31"/>
    </row>
    <row r="15" spans="2:10" s="32" customFormat="1" ht="16.5">
      <c r="B15" s="31"/>
      <c r="C15" s="55" t="s">
        <v>84</v>
      </c>
      <c r="D15" s="56"/>
      <c r="E15" s="55" t="s">
        <v>86</v>
      </c>
      <c r="F15" s="56"/>
      <c r="G15" s="56"/>
      <c r="H15" s="202">
        <v>40359</v>
      </c>
      <c r="I15" s="56"/>
      <c r="J15" s="31"/>
    </row>
    <row r="16" spans="2:10" s="32" customFormat="1" ht="16.5">
      <c r="B16" s="31"/>
      <c r="C16" s="57" t="s">
        <v>90</v>
      </c>
      <c r="D16" s="9"/>
      <c r="E16" s="10"/>
      <c r="F16" s="10">
        <v>470250</v>
      </c>
      <c r="G16" s="10"/>
      <c r="H16" s="10"/>
      <c r="I16" s="102">
        <f>SUM(F16:G16)</f>
        <v>470250</v>
      </c>
      <c r="J16" s="31"/>
    </row>
    <row r="17" spans="2:10" s="32" customFormat="1" ht="16.5">
      <c r="B17" s="31"/>
      <c r="C17" s="57"/>
      <c r="D17" s="9"/>
      <c r="E17" s="10"/>
      <c r="F17" s="10"/>
      <c r="G17" s="10"/>
      <c r="H17" s="10"/>
      <c r="I17" s="102">
        <f aca="true" t="shared" si="0" ref="I17:I46">SUM(F17:G17)</f>
        <v>0</v>
      </c>
      <c r="J17" s="31"/>
    </row>
    <row r="18" spans="2:10" s="32" customFormat="1" ht="16.5">
      <c r="B18" s="31"/>
      <c r="C18" s="57"/>
      <c r="D18" s="9"/>
      <c r="E18" s="10"/>
      <c r="F18" s="10"/>
      <c r="G18" s="10"/>
      <c r="H18" s="10"/>
      <c r="I18" s="102">
        <f t="shared" si="0"/>
        <v>0</v>
      </c>
      <c r="J18" s="31"/>
    </row>
    <row r="19" spans="2:10" s="32" customFormat="1" ht="16.5">
      <c r="B19" s="31"/>
      <c r="C19" s="57"/>
      <c r="D19" s="9"/>
      <c r="E19" s="10"/>
      <c r="F19" s="10"/>
      <c r="G19" s="10"/>
      <c r="H19" s="10"/>
      <c r="I19" s="102">
        <f t="shared" si="0"/>
        <v>0</v>
      </c>
      <c r="J19" s="31"/>
    </row>
    <row r="20" spans="2:10" s="32" customFormat="1" ht="16.5">
      <c r="B20" s="31"/>
      <c r="C20" s="57"/>
      <c r="D20" s="9"/>
      <c r="E20" s="10"/>
      <c r="F20" s="10"/>
      <c r="G20" s="10"/>
      <c r="H20" s="10"/>
      <c r="I20" s="102">
        <f t="shared" si="0"/>
        <v>0</v>
      </c>
      <c r="J20" s="31"/>
    </row>
    <row r="21" spans="2:10" s="32" customFormat="1" ht="16.5">
      <c r="B21" s="31"/>
      <c r="C21" s="57"/>
      <c r="D21" s="9"/>
      <c r="E21" s="10"/>
      <c r="F21" s="10"/>
      <c r="G21" s="10"/>
      <c r="H21" s="10"/>
      <c r="I21" s="102">
        <f t="shared" si="0"/>
        <v>0</v>
      </c>
      <c r="J21" s="31"/>
    </row>
    <row r="22" spans="2:10" s="32" customFormat="1" ht="16.5">
      <c r="B22" s="31"/>
      <c r="C22" s="58"/>
      <c r="D22" s="7"/>
      <c r="E22" s="10"/>
      <c r="F22" s="10"/>
      <c r="G22" s="10"/>
      <c r="H22" s="10"/>
      <c r="I22" s="102">
        <f t="shared" si="0"/>
        <v>0</v>
      </c>
      <c r="J22" s="31"/>
    </row>
    <row r="23" spans="2:10" s="32" customFormat="1" ht="16.5">
      <c r="B23" s="31"/>
      <c r="C23" s="58" t="s">
        <v>91</v>
      </c>
      <c r="D23" s="7"/>
      <c r="E23" s="10"/>
      <c r="F23" s="10">
        <v>132000</v>
      </c>
      <c r="G23" s="10"/>
      <c r="H23" s="10"/>
      <c r="I23" s="102">
        <f t="shared" si="0"/>
        <v>132000</v>
      </c>
      <c r="J23" s="31"/>
    </row>
    <row r="24" spans="2:10" s="32" customFormat="1" ht="16.5">
      <c r="B24" s="31"/>
      <c r="C24" s="58"/>
      <c r="D24" s="7"/>
      <c r="E24" s="10"/>
      <c r="F24" s="10"/>
      <c r="G24" s="10"/>
      <c r="H24" s="10"/>
      <c r="I24" s="102">
        <f t="shared" si="0"/>
        <v>0</v>
      </c>
      <c r="J24" s="31"/>
    </row>
    <row r="25" spans="2:10" s="32" customFormat="1" ht="16.5">
      <c r="B25" s="31"/>
      <c r="C25" s="57"/>
      <c r="D25" s="5"/>
      <c r="E25" s="10"/>
      <c r="F25" s="10"/>
      <c r="G25" s="10"/>
      <c r="H25" s="10"/>
      <c r="I25" s="102">
        <f t="shared" si="0"/>
        <v>0</v>
      </c>
      <c r="J25" s="31"/>
    </row>
    <row r="26" spans="2:10" s="32" customFormat="1" ht="16.5">
      <c r="B26" s="31"/>
      <c r="C26" s="57"/>
      <c r="D26" s="5"/>
      <c r="E26" s="10"/>
      <c r="F26" s="10"/>
      <c r="G26" s="10"/>
      <c r="H26" s="10"/>
      <c r="I26" s="102">
        <f t="shared" si="0"/>
        <v>0</v>
      </c>
      <c r="J26" s="31"/>
    </row>
    <row r="27" spans="2:10" s="32" customFormat="1" ht="16.5">
      <c r="B27" s="31"/>
      <c r="C27" s="57"/>
      <c r="D27" s="5"/>
      <c r="E27" s="10"/>
      <c r="F27" s="10"/>
      <c r="G27" s="10"/>
      <c r="H27" s="10"/>
      <c r="I27" s="102">
        <f t="shared" si="0"/>
        <v>0</v>
      </c>
      <c r="J27" s="31"/>
    </row>
    <row r="28" spans="2:10" s="32" customFormat="1" ht="16.5">
      <c r="B28" s="31"/>
      <c r="C28" s="57"/>
      <c r="D28" s="5"/>
      <c r="E28" s="10"/>
      <c r="F28" s="10"/>
      <c r="G28" s="10"/>
      <c r="H28" s="10"/>
      <c r="I28" s="102">
        <f t="shared" si="0"/>
        <v>0</v>
      </c>
      <c r="J28" s="31"/>
    </row>
    <row r="29" spans="2:10" s="32" customFormat="1" ht="16.5">
      <c r="B29" s="31"/>
      <c r="C29" s="57" t="s">
        <v>92</v>
      </c>
      <c r="D29" s="5"/>
      <c r="E29" s="10"/>
      <c r="F29" s="10"/>
      <c r="G29" s="10"/>
      <c r="H29" s="10"/>
      <c r="I29" s="102">
        <f t="shared" si="0"/>
        <v>0</v>
      </c>
      <c r="J29" s="31"/>
    </row>
    <row r="30" spans="2:10" s="32" customFormat="1" ht="16.5">
      <c r="B30" s="31"/>
      <c r="C30" s="57"/>
      <c r="D30" s="5"/>
      <c r="E30" s="10"/>
      <c r="F30" s="10"/>
      <c r="G30" s="10"/>
      <c r="H30" s="10"/>
      <c r="I30" s="102">
        <f t="shared" si="0"/>
        <v>0</v>
      </c>
      <c r="J30" s="31"/>
    </row>
    <row r="31" spans="2:10" s="32" customFormat="1" ht="16.5">
      <c r="B31" s="31"/>
      <c r="C31" s="57"/>
      <c r="D31" s="5"/>
      <c r="E31" s="10"/>
      <c r="F31" s="10"/>
      <c r="G31" s="10"/>
      <c r="H31" s="10"/>
      <c r="I31" s="102">
        <f t="shared" si="0"/>
        <v>0</v>
      </c>
      <c r="J31" s="31"/>
    </row>
    <row r="32" spans="2:10" s="32" customFormat="1" ht="16.5">
      <c r="B32" s="31"/>
      <c r="C32" s="57"/>
      <c r="D32" s="5"/>
      <c r="E32" s="10"/>
      <c r="F32" s="10"/>
      <c r="G32" s="10"/>
      <c r="H32" s="10"/>
      <c r="I32" s="102">
        <f t="shared" si="0"/>
        <v>0</v>
      </c>
      <c r="J32" s="31"/>
    </row>
    <row r="33" spans="2:10" s="32" customFormat="1" ht="16.5">
      <c r="B33" s="31"/>
      <c r="C33" s="57"/>
      <c r="D33" s="5"/>
      <c r="E33" s="10"/>
      <c r="F33" s="10"/>
      <c r="G33" s="10"/>
      <c r="H33" s="10"/>
      <c r="I33" s="102">
        <f t="shared" si="0"/>
        <v>0</v>
      </c>
      <c r="J33" s="31"/>
    </row>
    <row r="34" spans="2:10" s="32" customFormat="1" ht="16.5">
      <c r="B34" s="31"/>
      <c r="C34" s="57"/>
      <c r="D34" s="5"/>
      <c r="E34" s="10"/>
      <c r="F34" s="10"/>
      <c r="G34" s="10"/>
      <c r="H34" s="10"/>
      <c r="I34" s="102">
        <f t="shared" si="0"/>
        <v>0</v>
      </c>
      <c r="J34" s="31"/>
    </row>
    <row r="35" spans="2:10" s="32" customFormat="1" ht="16.5">
      <c r="B35" s="31"/>
      <c r="C35" s="57" t="s">
        <v>348</v>
      </c>
      <c r="D35" s="5"/>
      <c r="E35" s="10"/>
      <c r="F35" s="10"/>
      <c r="G35" s="10"/>
      <c r="H35" s="10"/>
      <c r="I35" s="102">
        <f t="shared" si="0"/>
        <v>0</v>
      </c>
      <c r="J35" s="31"/>
    </row>
    <row r="36" spans="2:10" s="32" customFormat="1" ht="16.5">
      <c r="B36" s="31"/>
      <c r="C36" s="57"/>
      <c r="D36" s="5"/>
      <c r="E36" s="10"/>
      <c r="F36" s="10"/>
      <c r="G36" s="10"/>
      <c r="H36" s="10"/>
      <c r="I36" s="102">
        <f t="shared" si="0"/>
        <v>0</v>
      </c>
      <c r="J36" s="31"/>
    </row>
    <row r="37" spans="2:10" s="32" customFormat="1" ht="16.5">
      <c r="B37" s="31"/>
      <c r="C37" s="57"/>
      <c r="D37" s="5"/>
      <c r="E37" s="10"/>
      <c r="F37" s="10"/>
      <c r="G37" s="10"/>
      <c r="H37" s="10"/>
      <c r="I37" s="102">
        <f t="shared" si="0"/>
        <v>0</v>
      </c>
      <c r="J37" s="31"/>
    </row>
    <row r="38" spans="2:10" s="32" customFormat="1" ht="16.5">
      <c r="B38" s="31"/>
      <c r="C38" s="57"/>
      <c r="D38" s="5"/>
      <c r="E38" s="10"/>
      <c r="F38" s="10"/>
      <c r="G38" s="10"/>
      <c r="H38" s="10"/>
      <c r="I38" s="102">
        <f t="shared" si="0"/>
        <v>0</v>
      </c>
      <c r="J38" s="31"/>
    </row>
    <row r="39" spans="2:10" s="32" customFormat="1" ht="16.5">
      <c r="B39" s="31"/>
      <c r="C39" s="57"/>
      <c r="D39" s="5"/>
      <c r="E39" s="10"/>
      <c r="F39" s="10"/>
      <c r="G39" s="10"/>
      <c r="H39" s="10"/>
      <c r="I39" s="102">
        <f t="shared" si="0"/>
        <v>0</v>
      </c>
      <c r="J39" s="31"/>
    </row>
    <row r="40" spans="2:10" s="32" customFormat="1" ht="16.5">
      <c r="B40" s="31"/>
      <c r="C40" s="57"/>
      <c r="D40" s="5"/>
      <c r="E40" s="10"/>
      <c r="F40" s="10"/>
      <c r="G40" s="10"/>
      <c r="H40" s="10"/>
      <c r="I40" s="102">
        <f t="shared" si="0"/>
        <v>0</v>
      </c>
      <c r="J40" s="31"/>
    </row>
    <row r="41" spans="2:10" s="32" customFormat="1" ht="16.5">
      <c r="B41" s="31"/>
      <c r="C41" s="57" t="s">
        <v>349</v>
      </c>
      <c r="D41" s="5"/>
      <c r="E41" s="10"/>
      <c r="F41" s="10"/>
      <c r="G41" s="10"/>
      <c r="H41" s="10"/>
      <c r="I41" s="102">
        <f t="shared" si="0"/>
        <v>0</v>
      </c>
      <c r="J41" s="31"/>
    </row>
    <row r="42" spans="2:10" s="32" customFormat="1" ht="16.5">
      <c r="B42" s="31"/>
      <c r="C42" s="57"/>
      <c r="D42" s="5"/>
      <c r="E42" s="10"/>
      <c r="F42" s="10"/>
      <c r="G42" s="10"/>
      <c r="H42" s="10"/>
      <c r="I42" s="102">
        <f t="shared" si="0"/>
        <v>0</v>
      </c>
      <c r="J42" s="31"/>
    </row>
    <row r="43" spans="2:10" s="32" customFormat="1" ht="16.5">
      <c r="B43" s="31"/>
      <c r="C43" s="57"/>
      <c r="D43" s="5"/>
      <c r="E43" s="10"/>
      <c r="F43" s="10"/>
      <c r="G43" s="10"/>
      <c r="H43" s="10"/>
      <c r="I43" s="102">
        <f t="shared" si="0"/>
        <v>0</v>
      </c>
      <c r="J43" s="31"/>
    </row>
    <row r="44" spans="2:10" s="32" customFormat="1" ht="16.5">
      <c r="B44" s="31"/>
      <c r="C44" s="57"/>
      <c r="D44" s="5"/>
      <c r="E44" s="10"/>
      <c r="F44" s="10"/>
      <c r="G44" s="10"/>
      <c r="H44" s="10"/>
      <c r="I44" s="102">
        <f t="shared" si="0"/>
        <v>0</v>
      </c>
      <c r="J44" s="31"/>
    </row>
    <row r="45" spans="2:10" s="32" customFormat="1" ht="16.5">
      <c r="B45" s="31"/>
      <c r="C45" s="57"/>
      <c r="D45" s="5"/>
      <c r="E45" s="10"/>
      <c r="F45" s="10"/>
      <c r="G45" s="10"/>
      <c r="H45" s="10"/>
      <c r="I45" s="102">
        <f t="shared" si="0"/>
        <v>0</v>
      </c>
      <c r="J45" s="31"/>
    </row>
    <row r="46" spans="2:10" s="32" customFormat="1" ht="16.5">
      <c r="B46" s="31"/>
      <c r="C46" s="57"/>
      <c r="D46" s="5"/>
      <c r="E46" s="10"/>
      <c r="F46" s="10"/>
      <c r="G46" s="10"/>
      <c r="H46" s="10"/>
      <c r="I46" s="102">
        <f t="shared" si="0"/>
        <v>0</v>
      </c>
      <c r="J46" s="31"/>
    </row>
    <row r="47" spans="2:10" s="32" customFormat="1" ht="16.5">
      <c r="B47" s="31"/>
      <c r="C47" s="59" t="s">
        <v>350</v>
      </c>
      <c r="D47" s="212"/>
      <c r="E47" s="102">
        <f>SUM(E23:E46)</f>
        <v>0</v>
      </c>
      <c r="F47" s="102">
        <f>SUM(F23:F46)</f>
        <v>132000</v>
      </c>
      <c r="G47" s="102">
        <f>SUM(G23:G46)</f>
        <v>0</v>
      </c>
      <c r="H47" s="102">
        <f>SUM(H23:H46)</f>
        <v>0</v>
      </c>
      <c r="I47" s="102">
        <f>SUM(I23:I46)</f>
        <v>132000</v>
      </c>
      <c r="J47" s="31"/>
    </row>
    <row r="48" spans="2:10" s="32" customFormat="1" ht="16.5">
      <c r="B48" s="31"/>
      <c r="C48" s="59" t="s">
        <v>357</v>
      </c>
      <c r="D48" s="212"/>
      <c r="E48" s="102"/>
      <c r="F48" s="102"/>
      <c r="G48" s="102"/>
      <c r="H48" s="102"/>
      <c r="I48" s="102">
        <v>6.72685</v>
      </c>
      <c r="J48" s="31"/>
    </row>
    <row r="49" spans="2:10" s="32" customFormat="1" ht="16.5">
      <c r="B49" s="31"/>
      <c r="C49" s="59" t="s">
        <v>271</v>
      </c>
      <c r="D49" s="212"/>
      <c r="E49" s="102">
        <f>SUM(E16:E46)</f>
        <v>0</v>
      </c>
      <c r="F49" s="102">
        <f>SUM(F16:F46)</f>
        <v>602250</v>
      </c>
      <c r="G49" s="102">
        <f>SUM(G16:G46)</f>
        <v>0</v>
      </c>
      <c r="H49" s="102">
        <f>SUM(H16:H46)</f>
        <v>0</v>
      </c>
      <c r="I49" s="102">
        <f>SUM(I16:I46)</f>
        <v>602250</v>
      </c>
      <c r="J49" s="31"/>
    </row>
    <row r="50" spans="2:10" s="32" customFormat="1" ht="16.5">
      <c r="B50" s="31"/>
      <c r="C50" s="31"/>
      <c r="D50" s="31"/>
      <c r="E50" s="31"/>
      <c r="F50" s="31"/>
      <c r="G50" s="31"/>
      <c r="H50" s="31"/>
      <c r="I50" s="31"/>
      <c r="J50" s="31"/>
    </row>
    <row r="51" spans="2:10" s="32" customFormat="1" ht="152.25" customHeight="1">
      <c r="B51" s="31"/>
      <c r="C51" s="123" t="s">
        <v>39</v>
      </c>
      <c r="D51" s="247"/>
      <c r="E51" s="248"/>
      <c r="F51" s="248"/>
      <c r="G51" s="248"/>
      <c r="H51" s="248"/>
      <c r="I51" s="249"/>
      <c r="J51" s="31"/>
    </row>
    <row r="52" spans="2:10" s="32" customFormat="1" ht="16.5">
      <c r="B52" s="31"/>
      <c r="C52" s="31"/>
      <c r="D52" s="31"/>
      <c r="E52" s="31"/>
      <c r="F52" s="31"/>
      <c r="G52" s="31"/>
      <c r="H52" s="31"/>
      <c r="I52" s="31"/>
      <c r="J52" s="31"/>
    </row>
    <row r="53" spans="2:10" s="32" customFormat="1" ht="16.5">
      <c r="B53" s="31"/>
      <c r="C53" s="31"/>
      <c r="D53" s="31"/>
      <c r="E53" s="31"/>
      <c r="F53" s="31"/>
      <c r="G53" s="31"/>
      <c r="H53" s="31"/>
      <c r="I53" s="31"/>
      <c r="J53" s="31"/>
    </row>
    <row r="54" spans="2:10" s="32" customFormat="1" ht="16.5">
      <c r="B54" s="31"/>
      <c r="C54" s="31"/>
      <c r="D54" s="31"/>
      <c r="E54" s="31"/>
      <c r="F54" s="31"/>
      <c r="G54" s="31"/>
      <c r="H54" s="31"/>
      <c r="I54" s="31"/>
      <c r="J54" s="31"/>
    </row>
    <row r="55" spans="2:10" s="32" customFormat="1" ht="16.5">
      <c r="B55" s="31"/>
      <c r="C55" s="31" t="s">
        <v>205</v>
      </c>
      <c r="D55" s="31"/>
      <c r="E55" s="31"/>
      <c r="F55" s="31"/>
      <c r="G55" s="31"/>
      <c r="H55" s="31"/>
      <c r="I55" s="31"/>
      <c r="J55" s="31"/>
    </row>
    <row r="56" spans="2:10" s="32" customFormat="1" ht="16.5">
      <c r="B56" s="31"/>
      <c r="C56" s="31" t="s">
        <v>207</v>
      </c>
      <c r="D56" s="31"/>
      <c r="E56" s="31"/>
      <c r="F56" s="31"/>
      <c r="G56" s="31"/>
      <c r="H56" s="31"/>
      <c r="I56" s="31"/>
      <c r="J56" s="31"/>
    </row>
    <row r="57" spans="2:10" s="32" customFormat="1" ht="16.5">
      <c r="B57" s="31"/>
      <c r="C57" s="31"/>
      <c r="D57" s="31"/>
      <c r="E57" s="31"/>
      <c r="F57" s="31"/>
      <c r="G57" s="31"/>
      <c r="H57" s="31"/>
      <c r="I57" s="31"/>
      <c r="J57" s="31"/>
    </row>
    <row r="58" spans="2:10" s="32" customFormat="1" ht="16.5">
      <c r="B58" s="31"/>
      <c r="C58" s="31"/>
      <c r="D58" s="31"/>
      <c r="E58" s="31"/>
      <c r="F58" s="31"/>
      <c r="G58" s="31"/>
      <c r="H58" s="31"/>
      <c r="I58" s="31"/>
      <c r="J58" s="31"/>
    </row>
  </sheetData>
  <sheetProtection password="CA59" sheet="1" objects="1" scenarios="1" insertRows="0"/>
  <mergeCells count="3">
    <mergeCell ref="B10:I10"/>
    <mergeCell ref="C11:I11"/>
    <mergeCell ref="D51:I51"/>
  </mergeCells>
  <dataValidations count="1">
    <dataValidation type="whole" allowBlank="1" showInputMessage="1" showErrorMessage="1" sqref="E16:I49">
      <formula1>-999999999999</formula1>
      <formula2>999999999999</formula2>
    </dataValidation>
  </dataValidations>
  <printOptions horizontalCentered="1"/>
  <pageMargins left="0.17" right="0.17" top="0.6" bottom="0.79" header="0.5118110236220472" footer="0.5118110236220472"/>
  <pageSetup horizontalDpi="600" verticalDpi="600" orientation="landscape" scale="75" r:id="rId2"/>
  <headerFooter alignWithMargins="0">
    <oddFooter>&amp;RPage&amp;Pof&amp;N</oddFooter>
  </headerFooter>
  <drawing r:id="rId1"/>
</worksheet>
</file>

<file path=xl/worksheets/sheet23.xml><?xml version="1.0" encoding="utf-8"?>
<worksheet xmlns="http://schemas.openxmlformats.org/spreadsheetml/2006/main" xmlns:r="http://schemas.openxmlformats.org/officeDocument/2006/relationships">
  <sheetPr codeName="M_Proc"/>
  <dimension ref="B2:L53"/>
  <sheetViews>
    <sheetView showGridLines="0" zoomScalePageLayoutView="0" workbookViewId="0" topLeftCell="A1">
      <selection activeCell="A1" sqref="A1"/>
    </sheetView>
  </sheetViews>
  <sheetFormatPr defaultColWidth="9.140625" defaultRowHeight="15"/>
  <cols>
    <col min="1" max="1" width="2.7109375" style="29" customWidth="1"/>
    <col min="2" max="2" width="4.7109375" style="29" customWidth="1"/>
    <col min="3" max="4" width="9.140625" style="29" customWidth="1"/>
    <col min="5" max="5" width="19.140625" style="29" customWidth="1"/>
    <col min="6" max="9" width="19.57421875" style="29" customWidth="1"/>
    <col min="10" max="10" width="18.57421875" style="29" customWidth="1"/>
    <col min="11" max="11" width="9.140625" style="29" customWidth="1"/>
    <col min="12" max="12" width="9.28125" style="29" customWidth="1"/>
    <col min="13" max="16384" width="9.140625" style="29" customWidth="1"/>
  </cols>
  <sheetData>
    <row r="1" ht="15"/>
    <row r="2" ht="15">
      <c r="L2" s="30"/>
    </row>
    <row r="3" ht="15">
      <c r="L3" s="30"/>
    </row>
    <row r="4" ht="15">
      <c r="L4" s="30"/>
    </row>
    <row r="5" ht="15">
      <c r="L5" s="30"/>
    </row>
    <row r="6" spans="2:12" ht="15">
      <c r="B6" s="30"/>
      <c r="C6" s="30"/>
      <c r="D6" s="30"/>
      <c r="E6" s="30"/>
      <c r="F6" s="30"/>
      <c r="G6" s="30"/>
      <c r="H6" s="30"/>
      <c r="I6" s="30"/>
      <c r="J6" s="30"/>
      <c r="K6" s="30"/>
      <c r="L6" s="30"/>
    </row>
    <row r="7" spans="2:12" ht="16.5">
      <c r="B7" s="31" t="str">
        <f>"Selected Project:  "&amp;BasicData!$E$12</f>
        <v>Selected Project:  Piloting Natural Resource Valuation within Environmental Impact Assessments</v>
      </c>
      <c r="C7" s="30"/>
      <c r="D7" s="30"/>
      <c r="E7" s="30"/>
      <c r="F7" s="30"/>
      <c r="G7" s="30"/>
      <c r="H7" s="30"/>
      <c r="I7" s="30"/>
      <c r="J7" s="30"/>
      <c r="K7" s="30"/>
      <c r="L7" s="30"/>
    </row>
    <row r="8" spans="2:12" ht="15" hidden="1">
      <c r="B8" s="30"/>
      <c r="C8" s="30"/>
      <c r="D8" s="30"/>
      <c r="E8" s="30"/>
      <c r="F8" s="30"/>
      <c r="G8" s="30"/>
      <c r="H8" s="30"/>
      <c r="I8" s="30"/>
      <c r="J8" s="30"/>
      <c r="K8" s="30"/>
      <c r="L8" s="30"/>
    </row>
    <row r="9" spans="2:12" ht="15" hidden="1">
      <c r="B9" s="30"/>
      <c r="C9" s="30"/>
      <c r="D9" s="30"/>
      <c r="E9" s="30"/>
      <c r="F9" s="30"/>
      <c r="G9" s="30"/>
      <c r="H9" s="30"/>
      <c r="I9" s="30"/>
      <c r="J9" s="30"/>
      <c r="K9" s="30"/>
      <c r="L9" s="30"/>
    </row>
    <row r="10" spans="2:12" s="32" customFormat="1" ht="20.25">
      <c r="B10" s="230" t="s">
        <v>554</v>
      </c>
      <c r="C10" s="230"/>
      <c r="D10" s="230"/>
      <c r="E10" s="230"/>
      <c r="F10" s="230"/>
      <c r="G10" s="230"/>
      <c r="H10" s="230"/>
      <c r="I10" s="230"/>
      <c r="J10" s="230"/>
      <c r="K10" s="230"/>
      <c r="L10" s="230"/>
    </row>
    <row r="11" spans="2:12" s="32" customFormat="1" ht="69.75" customHeight="1">
      <c r="B11" s="239" t="s">
        <v>15</v>
      </c>
      <c r="C11" s="239"/>
      <c r="D11" s="239"/>
      <c r="E11" s="239"/>
      <c r="F11" s="239"/>
      <c r="G11" s="239"/>
      <c r="H11" s="239"/>
      <c r="I11" s="239"/>
      <c r="J11" s="239"/>
      <c r="K11" s="239"/>
      <c r="L11" s="239"/>
    </row>
    <row r="12" spans="2:12" s="32" customFormat="1" ht="16.5">
      <c r="B12" s="31"/>
      <c r="C12" s="31"/>
      <c r="D12" s="31"/>
      <c r="E12" s="31"/>
      <c r="F12" s="31"/>
      <c r="G12" s="31"/>
      <c r="H12" s="31"/>
      <c r="I12" s="31"/>
      <c r="J12" s="31"/>
      <c r="K12" s="31"/>
      <c r="L12" s="31"/>
    </row>
    <row r="13" spans="2:12" s="32" customFormat="1" ht="16.5">
      <c r="B13" s="31"/>
      <c r="C13" s="31"/>
      <c r="D13" s="31"/>
      <c r="E13" s="31"/>
      <c r="F13" s="31"/>
      <c r="G13" s="31"/>
      <c r="H13" s="31"/>
      <c r="I13" s="31"/>
      <c r="J13" s="31"/>
      <c r="K13" s="31"/>
      <c r="L13" s="31"/>
    </row>
    <row r="14" spans="2:12" s="32" customFormat="1" ht="16.5">
      <c r="B14" s="31"/>
      <c r="C14" s="31"/>
      <c r="D14" s="31"/>
      <c r="E14" s="31"/>
      <c r="F14" s="50" t="s">
        <v>545</v>
      </c>
      <c r="G14" s="50" t="s">
        <v>553</v>
      </c>
      <c r="H14" s="50" t="s">
        <v>549</v>
      </c>
      <c r="I14" s="50" t="s">
        <v>208</v>
      </c>
      <c r="J14" s="51"/>
      <c r="K14" s="31"/>
      <c r="L14" s="31"/>
    </row>
    <row r="15" spans="2:12" s="32" customFormat="1" ht="45" customHeight="1">
      <c r="B15" s="31"/>
      <c r="C15" s="31"/>
      <c r="D15" s="31"/>
      <c r="E15" s="31"/>
      <c r="F15" s="52" t="s">
        <v>546</v>
      </c>
      <c r="G15" s="52" t="s">
        <v>548</v>
      </c>
      <c r="H15" s="52" t="s">
        <v>550</v>
      </c>
      <c r="I15" s="52" t="s">
        <v>551</v>
      </c>
      <c r="J15" s="53"/>
      <c r="K15" s="31"/>
      <c r="L15" s="31"/>
    </row>
    <row r="16" spans="2:12" s="32" customFormat="1" ht="16.5">
      <c r="B16" s="31"/>
      <c r="C16" s="31"/>
      <c r="D16" s="31"/>
      <c r="E16" s="31"/>
      <c r="F16" s="54" t="s">
        <v>547</v>
      </c>
      <c r="G16" s="54" t="s">
        <v>547</v>
      </c>
      <c r="H16" s="54" t="s">
        <v>547</v>
      </c>
      <c r="I16" s="54" t="s">
        <v>547</v>
      </c>
      <c r="J16" s="54" t="s">
        <v>552</v>
      </c>
      <c r="K16" s="31"/>
      <c r="L16" s="31"/>
    </row>
    <row r="17" spans="2:12" s="32" customFormat="1" ht="16.5">
      <c r="B17" s="31"/>
      <c r="C17" s="31"/>
      <c r="D17" s="31"/>
      <c r="E17" s="41" t="s">
        <v>134</v>
      </c>
      <c r="F17" s="10"/>
      <c r="G17" s="10"/>
      <c r="H17" s="10"/>
      <c r="I17" s="10"/>
      <c r="J17" s="213">
        <f>SUM(F17:I17)</f>
        <v>0</v>
      </c>
      <c r="K17" s="31"/>
      <c r="L17" s="31"/>
    </row>
    <row r="18" spans="2:12" s="32" customFormat="1" ht="16.5">
      <c r="B18" s="31"/>
      <c r="C18" s="31"/>
      <c r="D18" s="31"/>
      <c r="E18" s="41" t="s">
        <v>135</v>
      </c>
      <c r="F18" s="10"/>
      <c r="G18" s="10"/>
      <c r="H18" s="10"/>
      <c r="I18" s="10"/>
      <c r="J18" s="213">
        <f aca="true" t="shared" si="0" ref="J18:J49">SUM(F18:I18)</f>
        <v>0</v>
      </c>
      <c r="K18" s="31"/>
      <c r="L18" s="31"/>
    </row>
    <row r="19" spans="2:12" s="32" customFormat="1" ht="16.5">
      <c r="B19" s="31"/>
      <c r="C19" s="31"/>
      <c r="D19" s="31"/>
      <c r="E19" s="41" t="s">
        <v>359</v>
      </c>
      <c r="F19" s="10"/>
      <c r="G19" s="10"/>
      <c r="H19" s="10"/>
      <c r="I19" s="10"/>
      <c r="J19" s="213">
        <f t="shared" si="0"/>
        <v>0</v>
      </c>
      <c r="K19" s="31"/>
      <c r="L19" s="31"/>
    </row>
    <row r="20" spans="2:12" s="32" customFormat="1" ht="16.5">
      <c r="B20" s="31"/>
      <c r="C20" s="31"/>
      <c r="D20" s="31"/>
      <c r="E20" s="41" t="s">
        <v>360</v>
      </c>
      <c r="F20" s="10"/>
      <c r="G20" s="10"/>
      <c r="H20" s="10"/>
      <c r="I20" s="10"/>
      <c r="J20" s="213">
        <f t="shared" si="0"/>
        <v>0</v>
      </c>
      <c r="K20" s="31"/>
      <c r="L20" s="31"/>
    </row>
    <row r="21" spans="2:12" s="32" customFormat="1" ht="16.5">
      <c r="B21" s="31"/>
      <c r="C21" s="47"/>
      <c r="D21" s="47"/>
      <c r="E21" s="42" t="s">
        <v>361</v>
      </c>
      <c r="F21" s="10"/>
      <c r="G21" s="10"/>
      <c r="H21" s="10"/>
      <c r="I21" s="10"/>
      <c r="J21" s="213">
        <f t="shared" si="0"/>
        <v>0</v>
      </c>
      <c r="K21" s="31"/>
      <c r="L21" s="31"/>
    </row>
    <row r="22" spans="2:12" s="32" customFormat="1" ht="16.5">
      <c r="B22" s="31"/>
      <c r="C22" s="47"/>
      <c r="D22" s="47"/>
      <c r="E22" s="42" t="s">
        <v>362</v>
      </c>
      <c r="F22" s="10"/>
      <c r="G22" s="10"/>
      <c r="H22" s="10"/>
      <c r="I22" s="10"/>
      <c r="J22" s="213">
        <f t="shared" si="0"/>
        <v>0</v>
      </c>
      <c r="K22" s="31"/>
      <c r="L22" s="31"/>
    </row>
    <row r="23" spans="2:12" s="32" customFormat="1" ht="16.5">
      <c r="B23" s="31"/>
      <c r="C23" s="47"/>
      <c r="D23" s="47"/>
      <c r="E23" s="42" t="s">
        <v>363</v>
      </c>
      <c r="F23" s="10"/>
      <c r="G23" s="10"/>
      <c r="H23" s="10"/>
      <c r="I23" s="10"/>
      <c r="J23" s="213">
        <f t="shared" si="0"/>
        <v>0</v>
      </c>
      <c r="K23" s="31"/>
      <c r="L23" s="31"/>
    </row>
    <row r="24" spans="2:12" s="32" customFormat="1" ht="16.5">
      <c r="B24" s="31"/>
      <c r="C24" s="31"/>
      <c r="D24" s="31"/>
      <c r="E24" s="41" t="s">
        <v>364</v>
      </c>
      <c r="F24" s="10"/>
      <c r="G24" s="10"/>
      <c r="H24" s="10"/>
      <c r="I24" s="10"/>
      <c r="J24" s="213">
        <f t="shared" si="0"/>
        <v>0</v>
      </c>
      <c r="K24" s="31"/>
      <c r="L24" s="31"/>
    </row>
    <row r="25" spans="2:12" s="32" customFormat="1" ht="16.5">
      <c r="B25" s="31"/>
      <c r="C25" s="31"/>
      <c r="D25" s="31"/>
      <c r="E25" s="41" t="s">
        <v>365</v>
      </c>
      <c r="F25" s="10"/>
      <c r="G25" s="10"/>
      <c r="H25" s="10"/>
      <c r="I25" s="10"/>
      <c r="J25" s="213">
        <f t="shared" si="0"/>
        <v>0</v>
      </c>
      <c r="K25" s="31"/>
      <c r="L25" s="31"/>
    </row>
    <row r="26" spans="2:12" s="32" customFormat="1" ht="16.5">
      <c r="B26" s="31"/>
      <c r="C26" s="31"/>
      <c r="D26" s="31"/>
      <c r="E26" s="41" t="s">
        <v>366</v>
      </c>
      <c r="F26" s="10"/>
      <c r="G26" s="10"/>
      <c r="H26" s="10"/>
      <c r="I26" s="10"/>
      <c r="J26" s="213">
        <f t="shared" si="0"/>
        <v>0</v>
      </c>
      <c r="K26" s="31"/>
      <c r="L26" s="31"/>
    </row>
    <row r="27" spans="2:12" s="32" customFormat="1" ht="16.5">
      <c r="B27" s="31"/>
      <c r="C27" s="31"/>
      <c r="D27" s="31"/>
      <c r="E27" s="41" t="s">
        <v>367</v>
      </c>
      <c r="F27" s="10"/>
      <c r="G27" s="10"/>
      <c r="H27" s="10"/>
      <c r="I27" s="10"/>
      <c r="J27" s="213">
        <f t="shared" si="0"/>
        <v>0</v>
      </c>
      <c r="K27" s="31"/>
      <c r="L27" s="31"/>
    </row>
    <row r="28" spans="2:12" s="32" customFormat="1" ht="16.5">
      <c r="B28" s="31"/>
      <c r="C28" s="31"/>
      <c r="D28" s="31"/>
      <c r="E28" s="41" t="s">
        <v>368</v>
      </c>
      <c r="F28" s="10"/>
      <c r="G28" s="10"/>
      <c r="H28" s="10"/>
      <c r="I28" s="10"/>
      <c r="J28" s="213">
        <f t="shared" si="0"/>
        <v>0</v>
      </c>
      <c r="K28" s="31"/>
      <c r="L28" s="31"/>
    </row>
    <row r="29" spans="2:12" s="32" customFormat="1" ht="16.5">
      <c r="B29" s="31"/>
      <c r="C29" s="31"/>
      <c r="D29" s="31"/>
      <c r="E29" s="41" t="s">
        <v>369</v>
      </c>
      <c r="F29" s="10"/>
      <c r="G29" s="10"/>
      <c r="H29" s="10"/>
      <c r="I29" s="10"/>
      <c r="J29" s="213">
        <f t="shared" si="0"/>
        <v>0</v>
      </c>
      <c r="K29" s="31"/>
      <c r="L29" s="31"/>
    </row>
    <row r="30" spans="2:12" s="32" customFormat="1" ht="16.5">
      <c r="B30" s="31"/>
      <c r="C30" s="31"/>
      <c r="D30" s="31"/>
      <c r="E30" s="41" t="s">
        <v>370</v>
      </c>
      <c r="F30" s="10"/>
      <c r="G30" s="10"/>
      <c r="H30" s="10"/>
      <c r="I30" s="10"/>
      <c r="J30" s="213">
        <f t="shared" si="0"/>
        <v>0</v>
      </c>
      <c r="K30" s="31"/>
      <c r="L30" s="31"/>
    </row>
    <row r="31" spans="2:12" s="32" customFormat="1" ht="16.5">
      <c r="B31" s="31"/>
      <c r="C31" s="31"/>
      <c r="D31" s="31"/>
      <c r="E31" s="41" t="s">
        <v>371</v>
      </c>
      <c r="F31" s="10"/>
      <c r="G31" s="10"/>
      <c r="H31" s="10"/>
      <c r="I31" s="10"/>
      <c r="J31" s="213">
        <f t="shared" si="0"/>
        <v>0</v>
      </c>
      <c r="K31" s="31"/>
      <c r="L31" s="31"/>
    </row>
    <row r="32" spans="2:12" s="32" customFormat="1" ht="16.5">
      <c r="B32" s="31"/>
      <c r="C32" s="31"/>
      <c r="D32" s="31"/>
      <c r="E32" s="41" t="s">
        <v>372</v>
      </c>
      <c r="F32" s="10"/>
      <c r="G32" s="10"/>
      <c r="H32" s="10"/>
      <c r="I32" s="10"/>
      <c r="J32" s="213">
        <f t="shared" si="0"/>
        <v>0</v>
      </c>
      <c r="K32" s="31"/>
      <c r="L32" s="31"/>
    </row>
    <row r="33" spans="2:12" s="32" customFormat="1" ht="16.5">
      <c r="B33" s="31"/>
      <c r="C33" s="31"/>
      <c r="D33" s="31"/>
      <c r="E33" s="41" t="s">
        <v>373</v>
      </c>
      <c r="F33" s="10"/>
      <c r="G33" s="10"/>
      <c r="H33" s="10"/>
      <c r="I33" s="10"/>
      <c r="J33" s="213">
        <f t="shared" si="0"/>
        <v>0</v>
      </c>
      <c r="K33" s="31"/>
      <c r="L33" s="31"/>
    </row>
    <row r="34" spans="2:12" s="32" customFormat="1" ht="16.5">
      <c r="B34" s="31"/>
      <c r="C34" s="31"/>
      <c r="D34" s="31"/>
      <c r="E34" s="41" t="s">
        <v>374</v>
      </c>
      <c r="F34" s="10"/>
      <c r="G34" s="10"/>
      <c r="H34" s="10"/>
      <c r="I34" s="10"/>
      <c r="J34" s="213">
        <f t="shared" si="0"/>
        <v>0</v>
      </c>
      <c r="K34" s="31"/>
      <c r="L34" s="31"/>
    </row>
    <row r="35" spans="2:12" s="32" customFormat="1" ht="16.5">
      <c r="B35" s="31"/>
      <c r="C35" s="31"/>
      <c r="D35" s="31"/>
      <c r="E35" s="41" t="s">
        <v>375</v>
      </c>
      <c r="F35" s="10"/>
      <c r="G35" s="10"/>
      <c r="H35" s="10"/>
      <c r="I35" s="10"/>
      <c r="J35" s="213">
        <f t="shared" si="0"/>
        <v>0</v>
      </c>
      <c r="K35" s="31"/>
      <c r="L35" s="31"/>
    </row>
    <row r="36" spans="2:12" s="32" customFormat="1" ht="16.5">
      <c r="B36" s="31"/>
      <c r="C36" s="31"/>
      <c r="D36" s="31"/>
      <c r="E36" s="41" t="s">
        <v>376</v>
      </c>
      <c r="F36" s="10"/>
      <c r="G36" s="10"/>
      <c r="H36" s="10"/>
      <c r="I36" s="10"/>
      <c r="J36" s="213">
        <f t="shared" si="0"/>
        <v>0</v>
      </c>
      <c r="K36" s="31"/>
      <c r="L36" s="31"/>
    </row>
    <row r="37" spans="2:12" s="32" customFormat="1" ht="16.5">
      <c r="B37" s="31"/>
      <c r="C37" s="31"/>
      <c r="D37" s="31"/>
      <c r="E37" s="41" t="s">
        <v>377</v>
      </c>
      <c r="F37" s="10"/>
      <c r="G37" s="10"/>
      <c r="H37" s="10"/>
      <c r="I37" s="10"/>
      <c r="J37" s="213">
        <f t="shared" si="0"/>
        <v>0</v>
      </c>
      <c r="K37" s="31"/>
      <c r="L37" s="31"/>
    </row>
    <row r="38" spans="2:12" s="32" customFormat="1" ht="16.5">
      <c r="B38" s="31"/>
      <c r="C38" s="31"/>
      <c r="D38" s="31"/>
      <c r="E38" s="41" t="s">
        <v>378</v>
      </c>
      <c r="F38" s="10"/>
      <c r="G38" s="10"/>
      <c r="H38" s="10"/>
      <c r="I38" s="10"/>
      <c r="J38" s="213">
        <f t="shared" si="0"/>
        <v>0</v>
      </c>
      <c r="K38" s="31"/>
      <c r="L38" s="31"/>
    </row>
    <row r="39" spans="2:12" s="32" customFormat="1" ht="16.5">
      <c r="B39" s="31"/>
      <c r="C39" s="31"/>
      <c r="D39" s="31"/>
      <c r="E39" s="41" t="s">
        <v>379</v>
      </c>
      <c r="F39" s="10"/>
      <c r="G39" s="10"/>
      <c r="H39" s="10"/>
      <c r="I39" s="10"/>
      <c r="J39" s="213">
        <f t="shared" si="0"/>
        <v>0</v>
      </c>
      <c r="K39" s="31"/>
      <c r="L39" s="31"/>
    </row>
    <row r="40" spans="2:12" s="32" customFormat="1" ht="16.5">
      <c r="B40" s="31"/>
      <c r="C40" s="31"/>
      <c r="D40" s="31"/>
      <c r="E40" s="41" t="s">
        <v>380</v>
      </c>
      <c r="F40" s="10"/>
      <c r="G40" s="10"/>
      <c r="H40" s="10"/>
      <c r="I40" s="10"/>
      <c r="J40" s="213">
        <f t="shared" si="0"/>
        <v>0</v>
      </c>
      <c r="K40" s="31"/>
      <c r="L40" s="31"/>
    </row>
    <row r="41" spans="2:12" s="32" customFormat="1" ht="16.5">
      <c r="B41" s="31"/>
      <c r="C41" s="31"/>
      <c r="D41" s="31"/>
      <c r="E41" s="41" t="s">
        <v>381</v>
      </c>
      <c r="F41" s="10"/>
      <c r="G41" s="10"/>
      <c r="H41" s="10"/>
      <c r="I41" s="10"/>
      <c r="J41" s="213">
        <f t="shared" si="0"/>
        <v>0</v>
      </c>
      <c r="K41" s="31"/>
      <c r="L41" s="31"/>
    </row>
    <row r="42" spans="2:12" s="32" customFormat="1" ht="16.5">
      <c r="B42" s="31"/>
      <c r="C42" s="31"/>
      <c r="D42" s="31"/>
      <c r="E42" s="41" t="s">
        <v>382</v>
      </c>
      <c r="F42" s="10"/>
      <c r="G42" s="10"/>
      <c r="H42" s="10"/>
      <c r="I42" s="10"/>
      <c r="J42" s="213">
        <f t="shared" si="0"/>
        <v>0</v>
      </c>
      <c r="K42" s="31"/>
      <c r="L42" s="31"/>
    </row>
    <row r="43" spans="2:12" s="32" customFormat="1" ht="16.5">
      <c r="B43" s="31"/>
      <c r="C43" s="31"/>
      <c r="D43" s="31"/>
      <c r="E43" s="41" t="s">
        <v>383</v>
      </c>
      <c r="F43" s="10"/>
      <c r="G43" s="10"/>
      <c r="H43" s="10"/>
      <c r="I43" s="10"/>
      <c r="J43" s="213">
        <f t="shared" si="0"/>
        <v>0</v>
      </c>
      <c r="K43" s="31"/>
      <c r="L43" s="31"/>
    </row>
    <row r="44" spans="2:12" s="32" customFormat="1" ht="16.5">
      <c r="B44" s="31"/>
      <c r="C44" s="31"/>
      <c r="D44" s="31"/>
      <c r="E44" s="41" t="s">
        <v>384</v>
      </c>
      <c r="F44" s="10"/>
      <c r="G44" s="10"/>
      <c r="H44" s="10"/>
      <c r="I44" s="10"/>
      <c r="J44" s="213">
        <f t="shared" si="0"/>
        <v>0</v>
      </c>
      <c r="K44" s="31"/>
      <c r="L44" s="31"/>
    </row>
    <row r="45" spans="2:12" s="32" customFormat="1" ht="16.5">
      <c r="B45" s="31"/>
      <c r="C45" s="31"/>
      <c r="D45" s="31"/>
      <c r="E45" s="41" t="s">
        <v>385</v>
      </c>
      <c r="F45" s="10"/>
      <c r="G45" s="10"/>
      <c r="H45" s="10"/>
      <c r="I45" s="10"/>
      <c r="J45" s="213">
        <f t="shared" si="0"/>
        <v>0</v>
      </c>
      <c r="K45" s="31"/>
      <c r="L45" s="31"/>
    </row>
    <row r="46" spans="2:12" s="32" customFormat="1" ht="16.5">
      <c r="B46" s="31"/>
      <c r="C46" s="31"/>
      <c r="D46" s="31"/>
      <c r="E46" s="41" t="s">
        <v>386</v>
      </c>
      <c r="F46" s="10"/>
      <c r="G46" s="10"/>
      <c r="H46" s="10"/>
      <c r="I46" s="10"/>
      <c r="J46" s="213">
        <f t="shared" si="0"/>
        <v>0</v>
      </c>
      <c r="K46" s="31"/>
      <c r="L46" s="31"/>
    </row>
    <row r="47" spans="2:12" s="32" customFormat="1" ht="16.5">
      <c r="B47" s="31"/>
      <c r="C47" s="31"/>
      <c r="D47" s="31"/>
      <c r="E47" s="41" t="s">
        <v>387</v>
      </c>
      <c r="F47" s="10"/>
      <c r="G47" s="10"/>
      <c r="H47" s="10"/>
      <c r="I47" s="10"/>
      <c r="J47" s="213">
        <f t="shared" si="0"/>
        <v>0</v>
      </c>
      <c r="K47" s="31"/>
      <c r="L47" s="31"/>
    </row>
    <row r="48" spans="2:12" s="32" customFormat="1" ht="16.5">
      <c r="B48" s="31"/>
      <c r="C48" s="31"/>
      <c r="D48" s="31"/>
      <c r="E48" s="41" t="s">
        <v>388</v>
      </c>
      <c r="F48" s="10"/>
      <c r="G48" s="10"/>
      <c r="H48" s="10"/>
      <c r="I48" s="10"/>
      <c r="J48" s="213">
        <f t="shared" si="0"/>
        <v>0</v>
      </c>
      <c r="K48" s="31"/>
      <c r="L48" s="31"/>
    </row>
    <row r="49" spans="2:12" s="32" customFormat="1" ht="16.5">
      <c r="B49" s="31"/>
      <c r="C49" s="31"/>
      <c r="D49" s="31"/>
      <c r="E49" s="40" t="s">
        <v>552</v>
      </c>
      <c r="F49" s="213">
        <f>SUM(F17:F48)</f>
        <v>0</v>
      </c>
      <c r="G49" s="213">
        <f>SUM(G17:G48)</f>
        <v>0</v>
      </c>
      <c r="H49" s="213">
        <f>SUM(H17:H48)</f>
        <v>0</v>
      </c>
      <c r="I49" s="213">
        <f>SUM(I17:I48)</f>
        <v>0</v>
      </c>
      <c r="J49" s="213">
        <f t="shared" si="0"/>
        <v>0</v>
      </c>
      <c r="K49" s="31"/>
      <c r="L49" s="31"/>
    </row>
    <row r="50" spans="2:12" s="32" customFormat="1" ht="16.5">
      <c r="B50" s="31"/>
      <c r="C50" s="31"/>
      <c r="D50" s="31"/>
      <c r="E50" s="31"/>
      <c r="F50" s="31"/>
      <c r="G50" s="31"/>
      <c r="H50" s="31"/>
      <c r="I50" s="31"/>
      <c r="J50" s="31"/>
      <c r="K50" s="31"/>
      <c r="L50" s="31"/>
    </row>
    <row r="51" spans="2:12" s="32" customFormat="1" ht="16.5">
      <c r="B51" s="31"/>
      <c r="C51" s="31" t="s">
        <v>209</v>
      </c>
      <c r="D51" s="31"/>
      <c r="E51" s="31"/>
      <c r="F51" s="31"/>
      <c r="G51" s="31"/>
      <c r="H51" s="31"/>
      <c r="I51" s="31"/>
      <c r="J51" s="31"/>
      <c r="K51" s="31"/>
      <c r="L51" s="31"/>
    </row>
    <row r="52" spans="2:12" s="32" customFormat="1" ht="16.5">
      <c r="B52" s="31"/>
      <c r="C52" s="31"/>
      <c r="D52" s="31"/>
      <c r="E52" s="31"/>
      <c r="F52" s="31"/>
      <c r="G52" s="31"/>
      <c r="H52" s="31"/>
      <c r="I52" s="31"/>
      <c r="J52" s="31"/>
      <c r="K52" s="31"/>
      <c r="L52" s="31"/>
    </row>
    <row r="53" spans="2:12" s="32" customFormat="1" ht="16.5">
      <c r="B53" s="31"/>
      <c r="C53" s="31"/>
      <c r="D53" s="31"/>
      <c r="E53" s="31"/>
      <c r="F53" s="31"/>
      <c r="G53" s="31"/>
      <c r="H53" s="31"/>
      <c r="I53" s="31"/>
      <c r="J53" s="31"/>
      <c r="K53" s="31"/>
      <c r="L53" s="31"/>
    </row>
  </sheetData>
  <sheetProtection password="CA59" sheet="1" objects="1" scenarios="1"/>
  <mergeCells count="2">
    <mergeCell ref="B10:L10"/>
    <mergeCell ref="B11:L11"/>
  </mergeCells>
  <dataValidations count="1">
    <dataValidation type="whole" allowBlank="1" showInputMessage="1" showErrorMessage="1" sqref="F17:J49">
      <formula1>-999999999999</formula1>
      <formula2>999999999999</formula2>
    </dataValidation>
  </dataValidations>
  <printOptions horizontalCentered="1"/>
  <pageMargins left="0.17" right="0.17" top="0.6" bottom="0.77" header="0.5118110236220472" footer="0.5118110236220472"/>
  <pageSetup horizontalDpi="600" verticalDpi="600" orientation="landscape" scale="85" r:id="rId2"/>
  <headerFooter alignWithMargins="0">
    <oddFooter>&amp;RPage&amp;Pof&amp;N</oddFooter>
  </headerFooter>
  <drawing r:id="rId1"/>
</worksheet>
</file>

<file path=xl/worksheets/sheet24.xml><?xml version="1.0" encoding="utf-8"?>
<worksheet xmlns="http://schemas.openxmlformats.org/spreadsheetml/2006/main" xmlns:r="http://schemas.openxmlformats.org/officeDocument/2006/relationships">
  <sheetPr codeName="N_AddFin"/>
  <dimension ref="B2:O48"/>
  <sheetViews>
    <sheetView showGridLines="0" zoomScalePageLayoutView="0" workbookViewId="0" topLeftCell="A1">
      <selection activeCell="A1" sqref="A1"/>
    </sheetView>
  </sheetViews>
  <sheetFormatPr defaultColWidth="9.140625" defaultRowHeight="15"/>
  <cols>
    <col min="1" max="2" width="2.7109375" style="29" customWidth="1"/>
    <col min="3" max="3" width="26.140625" style="29" customWidth="1"/>
    <col min="4" max="4" width="21.421875" style="29" customWidth="1"/>
    <col min="5" max="5" width="28.00390625" style="29" customWidth="1"/>
    <col min="6" max="6" width="21.57421875" style="29" customWidth="1"/>
    <col min="7" max="7" width="11.7109375" style="29" customWidth="1"/>
    <col min="8" max="8" width="19.00390625" style="29" customWidth="1"/>
    <col min="9" max="9" width="16.28125" style="29" customWidth="1"/>
    <col min="10" max="10" width="54.140625" style="29" customWidth="1"/>
    <col min="11" max="11" width="2.7109375" style="29" customWidth="1"/>
    <col min="12" max="12" width="9.140625" style="29" customWidth="1"/>
    <col min="13" max="13" width="9.140625" style="29" hidden="1" customWidth="1"/>
    <col min="14" max="16384" width="9.140625" style="29" customWidth="1"/>
  </cols>
  <sheetData>
    <row r="1" ht="15"/>
    <row r="2" spans="10:11" ht="15">
      <c r="J2" s="30"/>
      <c r="K2" s="30"/>
    </row>
    <row r="3" spans="10:11" ht="15">
      <c r="J3" s="30"/>
      <c r="K3" s="30"/>
    </row>
    <row r="4" spans="10:11" ht="15">
      <c r="J4" s="30"/>
      <c r="K4" s="30"/>
    </row>
    <row r="5" spans="10:11" ht="15">
      <c r="J5" s="30"/>
      <c r="K5" s="30"/>
    </row>
    <row r="6" spans="2:11" ht="15">
      <c r="B6" s="30"/>
      <c r="C6" s="30"/>
      <c r="D6" s="30"/>
      <c r="E6" s="30"/>
      <c r="F6" s="30"/>
      <c r="G6" s="30"/>
      <c r="H6" s="30"/>
      <c r="I6" s="30"/>
      <c r="J6" s="30"/>
      <c r="K6" s="30"/>
    </row>
    <row r="7" spans="2:11" ht="16.5">
      <c r="B7" s="31" t="str">
        <f>"Selected Project:  "&amp;BasicData!$E$12</f>
        <v>Selected Project:  Piloting Natural Resource Valuation within Environmental Impact Assessments</v>
      </c>
      <c r="C7" s="30"/>
      <c r="D7" s="30"/>
      <c r="E7" s="30"/>
      <c r="F7" s="30"/>
      <c r="G7" s="30"/>
      <c r="H7" s="30"/>
      <c r="I7" s="30"/>
      <c r="J7" s="30"/>
      <c r="K7" s="30"/>
    </row>
    <row r="8" spans="2:11" ht="15" hidden="1">
      <c r="B8" s="30"/>
      <c r="C8" s="30"/>
      <c r="D8" s="30"/>
      <c r="E8" s="30"/>
      <c r="F8" s="30"/>
      <c r="G8" s="30"/>
      <c r="H8" s="30"/>
      <c r="I8" s="30"/>
      <c r="J8" s="30"/>
      <c r="K8" s="30"/>
    </row>
    <row r="9" spans="2:11" ht="15" hidden="1">
      <c r="B9" s="30"/>
      <c r="C9" s="30"/>
      <c r="D9" s="30"/>
      <c r="E9" s="30"/>
      <c r="F9" s="30"/>
      <c r="G9" s="30"/>
      <c r="H9" s="30"/>
      <c r="I9" s="30"/>
      <c r="J9" s="30"/>
      <c r="K9" s="30"/>
    </row>
    <row r="10" spans="2:11" s="32" customFormat="1" ht="20.25">
      <c r="B10" s="230" t="s">
        <v>555</v>
      </c>
      <c r="C10" s="230"/>
      <c r="D10" s="230"/>
      <c r="E10" s="230"/>
      <c r="F10" s="230"/>
      <c r="G10" s="230"/>
      <c r="H10" s="230"/>
      <c r="I10" s="230"/>
      <c r="J10" s="230"/>
      <c r="K10" s="230"/>
    </row>
    <row r="11" spans="2:11" s="32" customFormat="1" ht="30.75" customHeight="1">
      <c r="B11" s="31"/>
      <c r="C11" s="239" t="s">
        <v>521</v>
      </c>
      <c r="D11" s="239"/>
      <c r="E11" s="239"/>
      <c r="F11" s="239"/>
      <c r="G11" s="239"/>
      <c r="H11" s="239"/>
      <c r="I11" s="239"/>
      <c r="J11" s="239"/>
      <c r="K11" s="31"/>
    </row>
    <row r="12" spans="2:11" s="32" customFormat="1" ht="16.5">
      <c r="B12" s="31"/>
      <c r="C12" s="31"/>
      <c r="D12" s="31"/>
      <c r="E12" s="31"/>
      <c r="F12" s="31"/>
      <c r="G12" s="31"/>
      <c r="H12" s="31"/>
      <c r="I12" s="31"/>
      <c r="J12" s="31"/>
      <c r="K12" s="31"/>
    </row>
    <row r="13" spans="2:11" s="32" customFormat="1" ht="16.5">
      <c r="B13" s="31"/>
      <c r="C13" s="31"/>
      <c r="D13" s="31"/>
      <c r="E13" s="31"/>
      <c r="F13" s="31"/>
      <c r="G13" s="31"/>
      <c r="H13" s="31"/>
      <c r="I13" s="31"/>
      <c r="J13" s="31"/>
      <c r="K13" s="31"/>
    </row>
    <row r="14" spans="2:11" s="32" customFormat="1" ht="49.5">
      <c r="B14" s="31"/>
      <c r="C14" s="48" t="s">
        <v>556</v>
      </c>
      <c r="D14" s="48" t="s">
        <v>557</v>
      </c>
      <c r="E14" s="48" t="s">
        <v>558</v>
      </c>
      <c r="F14" s="48" t="s">
        <v>559</v>
      </c>
      <c r="G14" s="48" t="s">
        <v>560</v>
      </c>
      <c r="H14" s="48" t="s">
        <v>561</v>
      </c>
      <c r="I14" s="48" t="s">
        <v>562</v>
      </c>
      <c r="J14" s="48" t="s">
        <v>563</v>
      </c>
      <c r="K14" s="31"/>
    </row>
    <row r="15" spans="2:11" s="32" customFormat="1" ht="16.5">
      <c r="B15" s="31"/>
      <c r="C15" s="7"/>
      <c r="D15" s="7"/>
      <c r="E15" s="7"/>
      <c r="F15" s="7"/>
      <c r="G15" s="7"/>
      <c r="H15" s="14"/>
      <c r="I15" s="14"/>
      <c r="J15" s="7"/>
      <c r="K15" s="31"/>
    </row>
    <row r="16" spans="2:11" s="32" customFormat="1" ht="16.5">
      <c r="B16" s="31"/>
      <c r="C16" s="7"/>
      <c r="D16" s="7"/>
      <c r="E16" s="7"/>
      <c r="F16" s="7"/>
      <c r="G16" s="7"/>
      <c r="H16" s="14"/>
      <c r="I16" s="14"/>
      <c r="J16" s="7"/>
      <c r="K16" s="31"/>
    </row>
    <row r="17" spans="2:11" s="32" customFormat="1" ht="16.5">
      <c r="B17" s="31"/>
      <c r="C17" s="7"/>
      <c r="D17" s="7"/>
      <c r="E17" s="7"/>
      <c r="F17" s="7"/>
      <c r="G17" s="7"/>
      <c r="H17" s="14"/>
      <c r="I17" s="14"/>
      <c r="J17" s="7"/>
      <c r="K17" s="31"/>
    </row>
    <row r="18" spans="2:11" s="32" customFormat="1" ht="16.5">
      <c r="B18" s="31"/>
      <c r="C18" s="7"/>
      <c r="D18" s="7"/>
      <c r="E18" s="7"/>
      <c r="F18" s="7"/>
      <c r="G18" s="7"/>
      <c r="H18" s="14"/>
      <c r="I18" s="14"/>
      <c r="J18" s="7"/>
      <c r="K18" s="31"/>
    </row>
    <row r="19" spans="2:11" s="32" customFormat="1" ht="16.5">
      <c r="B19" s="31"/>
      <c r="C19" s="31"/>
      <c r="D19" s="31"/>
      <c r="E19" s="31"/>
      <c r="F19" s="31"/>
      <c r="G19" s="31"/>
      <c r="H19" s="31"/>
      <c r="I19" s="31"/>
      <c r="J19" s="31"/>
      <c r="K19" s="31"/>
    </row>
    <row r="20" spans="2:11" s="32" customFormat="1" ht="16.5">
      <c r="B20" s="31"/>
      <c r="C20" s="31"/>
      <c r="D20" s="31"/>
      <c r="E20" s="31"/>
      <c r="F20" s="31"/>
      <c r="G20" s="31"/>
      <c r="H20" s="31"/>
      <c r="I20" s="31"/>
      <c r="J20" s="31"/>
      <c r="K20" s="31"/>
    </row>
    <row r="21" spans="2:11" ht="21">
      <c r="B21" s="250" t="s">
        <v>153</v>
      </c>
      <c r="C21" s="251"/>
      <c r="D21" s="251"/>
      <c r="E21" s="251"/>
      <c r="F21" s="251"/>
      <c r="G21" s="250"/>
      <c r="H21" s="250"/>
      <c r="I21" s="250"/>
      <c r="J21" s="250"/>
      <c r="K21" s="250"/>
    </row>
    <row r="22" spans="2:11" ht="15">
      <c r="B22" s="30"/>
      <c r="C22" s="46"/>
      <c r="D22" s="46"/>
      <c r="E22" s="46"/>
      <c r="F22" s="46"/>
      <c r="G22" s="30"/>
      <c r="H22" s="30"/>
      <c r="I22" s="30"/>
      <c r="J22" s="30"/>
      <c r="K22" s="30"/>
    </row>
    <row r="23" spans="2:11" ht="15">
      <c r="B23" s="30"/>
      <c r="C23" s="46"/>
      <c r="D23" s="46"/>
      <c r="E23" s="130" t="s">
        <v>596</v>
      </c>
      <c r="F23" s="130" t="s">
        <v>268</v>
      </c>
      <c r="G23" s="66" t="s">
        <v>39</v>
      </c>
      <c r="H23" s="30"/>
      <c r="I23" s="30"/>
      <c r="J23" s="30"/>
      <c r="K23" s="30"/>
    </row>
    <row r="24" spans="2:13" ht="69" customHeight="1">
      <c r="B24" s="30"/>
      <c r="C24" s="30"/>
      <c r="D24" s="131" t="s">
        <v>446</v>
      </c>
      <c r="E24" s="12"/>
      <c r="F24" s="13"/>
      <c r="G24" s="252"/>
      <c r="H24" s="253"/>
      <c r="I24" s="253"/>
      <c r="J24" s="254"/>
      <c r="K24" s="30"/>
      <c r="M24" s="29" t="s">
        <v>586</v>
      </c>
    </row>
    <row r="25" spans="2:13" ht="69" customHeight="1">
      <c r="B25" s="30"/>
      <c r="C25" s="30"/>
      <c r="D25" s="131" t="s">
        <v>598</v>
      </c>
      <c r="E25" s="12"/>
      <c r="F25" s="13"/>
      <c r="G25" s="252"/>
      <c r="H25" s="253"/>
      <c r="I25" s="253"/>
      <c r="J25" s="254"/>
      <c r="K25" s="30"/>
      <c r="M25" s="29" t="s">
        <v>587</v>
      </c>
    </row>
    <row r="26" spans="2:13" ht="69" customHeight="1">
      <c r="B26" s="30"/>
      <c r="C26" s="30"/>
      <c r="D26" s="131" t="s">
        <v>447</v>
      </c>
      <c r="E26" s="12"/>
      <c r="F26" s="13"/>
      <c r="G26" s="252"/>
      <c r="H26" s="253"/>
      <c r="I26" s="253"/>
      <c r="J26" s="254"/>
      <c r="K26" s="30"/>
      <c r="M26" s="29" t="s">
        <v>588</v>
      </c>
    </row>
    <row r="27" spans="2:13" ht="69" customHeight="1">
      <c r="B27" s="30"/>
      <c r="C27" s="30"/>
      <c r="D27" s="131" t="s">
        <v>448</v>
      </c>
      <c r="E27" s="12"/>
      <c r="F27" s="13"/>
      <c r="G27" s="252"/>
      <c r="H27" s="253"/>
      <c r="I27" s="253"/>
      <c r="J27" s="254"/>
      <c r="K27" s="30"/>
      <c r="M27" s="29" t="s">
        <v>112</v>
      </c>
    </row>
    <row r="28" spans="2:13" ht="69" customHeight="1">
      <c r="B28" s="30"/>
      <c r="C28" s="30"/>
      <c r="D28" s="131" t="s">
        <v>449</v>
      </c>
      <c r="E28" s="12"/>
      <c r="F28" s="13"/>
      <c r="G28" s="252"/>
      <c r="H28" s="253"/>
      <c r="I28" s="253"/>
      <c r="J28" s="254"/>
      <c r="K28" s="30"/>
      <c r="M28" s="29" t="s">
        <v>113</v>
      </c>
    </row>
    <row r="29" spans="2:13" ht="15">
      <c r="B29" s="30"/>
      <c r="C29" s="30"/>
      <c r="D29" s="30"/>
      <c r="E29" s="30"/>
      <c r="F29" s="30"/>
      <c r="G29" s="30"/>
      <c r="H29" s="30"/>
      <c r="I29" s="30"/>
      <c r="J29" s="30"/>
      <c r="K29" s="30"/>
      <c r="M29" s="29" t="s">
        <v>114</v>
      </c>
    </row>
    <row r="30" spans="2:11" ht="15">
      <c r="B30" s="30"/>
      <c r="C30" s="30"/>
      <c r="D30" s="30"/>
      <c r="E30" s="30"/>
      <c r="F30" s="30"/>
      <c r="G30" s="30"/>
      <c r="H30" s="30"/>
      <c r="I30" s="30"/>
      <c r="J30" s="30"/>
      <c r="K30" s="30"/>
    </row>
    <row r="31" spans="2:11" ht="21">
      <c r="B31" s="250" t="s">
        <v>597</v>
      </c>
      <c r="C31" s="250"/>
      <c r="D31" s="250"/>
      <c r="E31" s="250"/>
      <c r="F31" s="250"/>
      <c r="G31" s="250"/>
      <c r="H31" s="250"/>
      <c r="I31" s="250"/>
      <c r="J31" s="250"/>
      <c r="K31" s="250"/>
    </row>
    <row r="32" spans="2:11" ht="15">
      <c r="B32" s="30"/>
      <c r="C32" s="30"/>
      <c r="D32" s="30"/>
      <c r="E32" s="30"/>
      <c r="F32" s="30"/>
      <c r="G32" s="30"/>
      <c r="H32" s="30"/>
      <c r="I32" s="30"/>
      <c r="J32" s="30"/>
      <c r="K32" s="30"/>
    </row>
    <row r="33" spans="2:11" ht="15">
      <c r="B33" s="30"/>
      <c r="C33" s="66" t="s">
        <v>450</v>
      </c>
      <c r="D33" s="66"/>
      <c r="E33" s="66" t="s">
        <v>451</v>
      </c>
      <c r="F33" s="66" t="s">
        <v>452</v>
      </c>
      <c r="G33" s="30"/>
      <c r="H33" s="30"/>
      <c r="I33" s="30"/>
      <c r="J33" s="30"/>
      <c r="K33" s="30"/>
    </row>
    <row r="34" spans="2:11" ht="36" customHeight="1">
      <c r="B34" s="30"/>
      <c r="C34" s="252"/>
      <c r="D34" s="254"/>
      <c r="E34" s="12"/>
      <c r="F34" s="49"/>
      <c r="G34" s="30"/>
      <c r="H34" s="30"/>
      <c r="I34" s="30"/>
      <c r="J34" s="30"/>
      <c r="K34" s="30"/>
    </row>
    <row r="35" spans="2:11" ht="36" customHeight="1">
      <c r="B35" s="30"/>
      <c r="C35" s="252"/>
      <c r="D35" s="254"/>
      <c r="E35" s="12"/>
      <c r="F35" s="49"/>
      <c r="G35" s="30"/>
      <c r="H35" s="30"/>
      <c r="I35" s="30"/>
      <c r="J35" s="30"/>
      <c r="K35" s="30"/>
    </row>
    <row r="36" spans="2:11" ht="36" customHeight="1">
      <c r="B36" s="30"/>
      <c r="C36" s="252"/>
      <c r="D36" s="254"/>
      <c r="E36" s="12"/>
      <c r="F36" s="49"/>
      <c r="G36" s="30"/>
      <c r="H36" s="30"/>
      <c r="I36" s="30"/>
      <c r="J36" s="30"/>
      <c r="K36" s="30"/>
    </row>
    <row r="37" spans="2:11" ht="36" customHeight="1">
      <c r="B37" s="30"/>
      <c r="C37" s="252"/>
      <c r="D37" s="254"/>
      <c r="E37" s="12"/>
      <c r="F37" s="49"/>
      <c r="G37" s="30"/>
      <c r="H37" s="30"/>
      <c r="I37" s="30"/>
      <c r="J37" s="30"/>
      <c r="K37" s="30"/>
    </row>
    <row r="38" spans="2:11" ht="36" customHeight="1">
      <c r="B38" s="30"/>
      <c r="C38" s="252"/>
      <c r="D38" s="254"/>
      <c r="E38" s="12"/>
      <c r="F38" s="49"/>
      <c r="G38" s="30"/>
      <c r="H38" s="30"/>
      <c r="I38" s="30"/>
      <c r="J38" s="30"/>
      <c r="K38" s="30"/>
    </row>
    <row r="39" spans="2:11" ht="36" customHeight="1">
      <c r="B39" s="30"/>
      <c r="C39" s="252"/>
      <c r="D39" s="254"/>
      <c r="E39" s="12"/>
      <c r="F39" s="49"/>
      <c r="G39" s="30"/>
      <c r="H39" s="30"/>
      <c r="I39" s="30"/>
      <c r="J39" s="30"/>
      <c r="K39" s="30"/>
    </row>
    <row r="40" spans="2:11" ht="15">
      <c r="B40" s="30"/>
      <c r="C40" s="30"/>
      <c r="D40" s="30"/>
      <c r="E40" s="30"/>
      <c r="F40" s="30"/>
      <c r="G40" s="30"/>
      <c r="H40" s="30"/>
      <c r="I40" s="30"/>
      <c r="J40" s="30"/>
      <c r="K40" s="30"/>
    </row>
    <row r="41" spans="2:11" ht="15">
      <c r="B41" s="30"/>
      <c r="C41" s="30"/>
      <c r="D41" s="30"/>
      <c r="E41" s="30"/>
      <c r="F41" s="30"/>
      <c r="G41" s="30"/>
      <c r="H41" s="30"/>
      <c r="I41" s="30"/>
      <c r="J41" s="30"/>
      <c r="K41" s="30"/>
    </row>
    <row r="42" spans="2:11" ht="15">
      <c r="B42" s="30"/>
      <c r="C42" s="30"/>
      <c r="D42" s="30"/>
      <c r="E42" s="30"/>
      <c r="F42" s="30"/>
      <c r="G42" s="30"/>
      <c r="H42" s="30"/>
      <c r="I42" s="30"/>
      <c r="J42" s="30"/>
      <c r="K42" s="30"/>
    </row>
    <row r="43" spans="2:15" s="32" customFormat="1" ht="20.25" customHeight="1">
      <c r="B43" s="230" t="s">
        <v>564</v>
      </c>
      <c r="C43" s="230"/>
      <c r="D43" s="230"/>
      <c r="E43" s="230"/>
      <c r="F43" s="230"/>
      <c r="G43" s="230"/>
      <c r="H43" s="230"/>
      <c r="I43" s="230"/>
      <c r="J43" s="230"/>
      <c r="K43" s="230"/>
      <c r="M43" s="29"/>
      <c r="N43" s="29"/>
      <c r="O43" s="29"/>
    </row>
    <row r="44" spans="2:15" s="32" customFormat="1" ht="16.5">
      <c r="B44" s="231" t="s">
        <v>565</v>
      </c>
      <c r="C44" s="231"/>
      <c r="D44" s="231"/>
      <c r="E44" s="231"/>
      <c r="F44" s="231"/>
      <c r="G44" s="231"/>
      <c r="H44" s="231"/>
      <c r="I44" s="231"/>
      <c r="J44" s="231"/>
      <c r="K44" s="231"/>
      <c r="M44" s="29"/>
      <c r="N44" s="29"/>
      <c r="O44" s="29"/>
    </row>
    <row r="45" spans="2:15" s="32" customFormat="1" ht="16.5">
      <c r="B45" s="33"/>
      <c r="C45" s="33"/>
      <c r="D45" s="33"/>
      <c r="E45" s="33"/>
      <c r="F45" s="33"/>
      <c r="G45" s="33"/>
      <c r="H45" s="33"/>
      <c r="I45" s="33"/>
      <c r="J45" s="33"/>
      <c r="K45" s="33"/>
      <c r="M45" s="29"/>
      <c r="N45" s="29"/>
      <c r="O45" s="29"/>
    </row>
    <row r="46" spans="2:15" s="32" customFormat="1" ht="90" customHeight="1">
      <c r="B46" s="31"/>
      <c r="C46" s="31"/>
      <c r="D46" s="247"/>
      <c r="E46" s="248"/>
      <c r="F46" s="248"/>
      <c r="G46" s="248"/>
      <c r="H46" s="248"/>
      <c r="I46" s="249"/>
      <c r="J46" s="31"/>
      <c r="K46" s="31"/>
      <c r="M46" s="29"/>
      <c r="N46" s="29"/>
      <c r="O46" s="29"/>
    </row>
    <row r="47" spans="2:11" ht="15">
      <c r="B47" s="30"/>
      <c r="C47" s="30"/>
      <c r="D47" s="30"/>
      <c r="E47" s="30"/>
      <c r="F47" s="30"/>
      <c r="G47" s="30"/>
      <c r="H47" s="30"/>
      <c r="I47" s="30"/>
      <c r="J47" s="30"/>
      <c r="K47" s="30"/>
    </row>
    <row r="48" spans="2:11" ht="15">
      <c r="B48" s="30"/>
      <c r="C48" s="30"/>
      <c r="D48" s="30"/>
      <c r="E48" s="30"/>
      <c r="F48" s="30"/>
      <c r="G48" s="30"/>
      <c r="H48" s="30"/>
      <c r="I48" s="30"/>
      <c r="J48" s="30"/>
      <c r="K48" s="30"/>
    </row>
  </sheetData>
  <sheetProtection password="CA59" sheet="1" objects="1" scenarios="1"/>
  <mergeCells count="18">
    <mergeCell ref="B10:K10"/>
    <mergeCell ref="C11:J11"/>
    <mergeCell ref="B43:K43"/>
    <mergeCell ref="B44:K44"/>
    <mergeCell ref="G27:J27"/>
    <mergeCell ref="G28:J28"/>
    <mergeCell ref="C37:D37"/>
    <mergeCell ref="C38:D38"/>
    <mergeCell ref="C39:D39"/>
    <mergeCell ref="D46:I46"/>
    <mergeCell ref="B21:K21"/>
    <mergeCell ref="G24:J24"/>
    <mergeCell ref="G25:J25"/>
    <mergeCell ref="G26:J26"/>
    <mergeCell ref="B31:K31"/>
    <mergeCell ref="C34:D34"/>
    <mergeCell ref="C35:D35"/>
    <mergeCell ref="C36:D36"/>
  </mergeCells>
  <dataValidations count="3">
    <dataValidation type="list" allowBlank="1" showInputMessage="1" showErrorMessage="1" sqref="F24:F28">
      <formula1>$M$24:$M$29</formula1>
    </dataValidation>
    <dataValidation type="whole" allowBlank="1" showInputMessage="1" showErrorMessage="1" sqref="F34:F39">
      <formula1>0</formula1>
      <formula2>1000000</formula2>
    </dataValidation>
    <dataValidation type="whole" allowBlank="1" showInputMessage="1" showErrorMessage="1" sqref="H15:I18">
      <formula1>-999999999999</formula1>
      <formula2>999999999999</formula2>
    </dataValidation>
  </dataValidations>
  <printOptions horizontalCentered="1"/>
  <pageMargins left="0.17" right="0.17" top="0.61" bottom="0.77" header="0.5118110236220472" footer="0.5118110236220472"/>
  <pageSetup horizontalDpi="600" verticalDpi="600" orientation="landscape" scale="65" r:id="rId2"/>
  <headerFooter alignWithMargins="0">
    <oddFooter>&amp;RPageof&amp;N</oddFooter>
  </headerFooter>
  <rowBreaks count="2" manualBreakCount="2">
    <brk id="20" min="1" max="10" man="1"/>
    <brk id="30" min="1" max="10" man="1"/>
  </rowBreaks>
  <drawing r:id="rId1"/>
</worksheet>
</file>

<file path=xl/worksheets/sheet25.xml><?xml version="1.0" encoding="utf-8"?>
<worksheet xmlns="http://schemas.openxmlformats.org/spreadsheetml/2006/main" xmlns:r="http://schemas.openxmlformats.org/officeDocument/2006/relationships">
  <sheetPr codeName="Q_End1"/>
  <dimension ref="B2:F33"/>
  <sheetViews>
    <sheetView showGridLines="0" zoomScalePageLayoutView="0" workbookViewId="0" topLeftCell="A1">
      <selection activeCell="A1" sqref="A1"/>
    </sheetView>
  </sheetViews>
  <sheetFormatPr defaultColWidth="9.140625" defaultRowHeight="15"/>
  <cols>
    <col min="1" max="1" width="2.7109375" style="29" customWidth="1"/>
    <col min="2" max="2" width="4.7109375" style="29" customWidth="1"/>
    <col min="3" max="3" width="9.140625" style="29" customWidth="1"/>
    <col min="4" max="5" width="66.57421875" style="29" customWidth="1"/>
    <col min="6" max="16384" width="9.140625" style="29" customWidth="1"/>
  </cols>
  <sheetData>
    <row r="1" ht="15"/>
    <row r="2" ht="15">
      <c r="F2" s="30"/>
    </row>
    <row r="3" ht="15">
      <c r="F3" s="30"/>
    </row>
    <row r="4" ht="15">
      <c r="F4" s="30"/>
    </row>
    <row r="5" ht="15">
      <c r="F5" s="30"/>
    </row>
    <row r="6" spans="2:6" ht="15">
      <c r="B6" s="30"/>
      <c r="C6" s="30"/>
      <c r="D6" s="30"/>
      <c r="E6" s="30"/>
      <c r="F6" s="30"/>
    </row>
    <row r="7" spans="2:6" ht="16.5">
      <c r="B7" s="31" t="str">
        <f>"Selected Project:  "&amp;BasicData!$E$12</f>
        <v>Selected Project:  Piloting Natural Resource Valuation within Environmental Impact Assessments</v>
      </c>
      <c r="C7" s="30"/>
      <c r="D7" s="30"/>
      <c r="E7" s="30"/>
      <c r="F7" s="30"/>
    </row>
    <row r="8" spans="2:6" ht="15" hidden="1">
      <c r="B8" s="30"/>
      <c r="C8" s="30"/>
      <c r="D8" s="30"/>
      <c r="E8" s="30"/>
      <c r="F8" s="30"/>
    </row>
    <row r="9" spans="2:6" ht="15" hidden="1">
      <c r="B9" s="30"/>
      <c r="C9" s="30"/>
      <c r="D9" s="30"/>
      <c r="E9" s="30"/>
      <c r="F9" s="30"/>
    </row>
    <row r="10" spans="2:6" s="32" customFormat="1" ht="20.25">
      <c r="B10" s="230" t="s">
        <v>599</v>
      </c>
      <c r="C10" s="230"/>
      <c r="D10" s="230"/>
      <c r="E10" s="230"/>
      <c r="F10" s="230"/>
    </row>
    <row r="11" spans="2:6" s="32" customFormat="1" ht="16.5">
      <c r="B11" s="231" t="s">
        <v>272</v>
      </c>
      <c r="C11" s="231"/>
      <c r="D11" s="231"/>
      <c r="E11" s="231"/>
      <c r="F11" s="231"/>
    </row>
    <row r="12" spans="2:6" s="32" customFormat="1" ht="199.5" customHeight="1">
      <c r="B12" s="31"/>
      <c r="C12" s="31"/>
      <c r="D12" s="255"/>
      <c r="E12" s="256"/>
      <c r="F12" s="31"/>
    </row>
    <row r="13" spans="2:6" s="32" customFormat="1" ht="16.5">
      <c r="B13" s="31"/>
      <c r="C13" s="31"/>
      <c r="D13" s="31"/>
      <c r="E13" s="31"/>
      <c r="F13" s="31"/>
    </row>
    <row r="14" spans="2:6" s="32" customFormat="1" ht="20.25">
      <c r="B14" s="230" t="s">
        <v>566</v>
      </c>
      <c r="C14" s="230"/>
      <c r="D14" s="230"/>
      <c r="E14" s="230"/>
      <c r="F14" s="230"/>
    </row>
    <row r="15" spans="2:6" s="32" customFormat="1" ht="16.5">
      <c r="B15" s="231" t="s">
        <v>567</v>
      </c>
      <c r="C15" s="231"/>
      <c r="D15" s="231"/>
      <c r="E15" s="231"/>
      <c r="F15" s="231"/>
    </row>
    <row r="16" spans="2:6" ht="16.5">
      <c r="B16" s="31"/>
      <c r="C16" s="31"/>
      <c r="D16" s="40" t="s">
        <v>339</v>
      </c>
      <c r="E16" s="40" t="s">
        <v>340</v>
      </c>
      <c r="F16" s="31"/>
    </row>
    <row r="17" spans="2:6" ht="99.75" customHeight="1">
      <c r="B17" s="31"/>
      <c r="C17" s="31"/>
      <c r="D17" s="17"/>
      <c r="E17" s="17"/>
      <c r="F17" s="31"/>
    </row>
    <row r="18" spans="2:6" ht="99.75" customHeight="1">
      <c r="B18" s="31"/>
      <c r="C18" s="31"/>
      <c r="D18" s="17"/>
      <c r="E18" s="17"/>
      <c r="F18" s="31"/>
    </row>
    <row r="19" spans="2:6" ht="99.75" customHeight="1">
      <c r="B19" s="31"/>
      <c r="C19" s="31"/>
      <c r="D19" s="17"/>
      <c r="E19" s="17"/>
      <c r="F19" s="31"/>
    </row>
    <row r="20" spans="2:6" ht="99.75" customHeight="1">
      <c r="B20" s="31"/>
      <c r="C20" s="31"/>
      <c r="D20" s="17"/>
      <c r="E20" s="17"/>
      <c r="F20" s="31"/>
    </row>
    <row r="21" spans="2:6" ht="99.75" customHeight="1">
      <c r="B21" s="31"/>
      <c r="C21" s="31"/>
      <c r="D21" s="17"/>
      <c r="E21" s="17"/>
      <c r="F21" s="31"/>
    </row>
    <row r="22" spans="2:6" ht="99.75" customHeight="1">
      <c r="B22" s="31"/>
      <c r="C22" s="31"/>
      <c r="D22" s="17"/>
      <c r="E22" s="17"/>
      <c r="F22" s="31"/>
    </row>
    <row r="23" spans="2:6" ht="99.75" customHeight="1">
      <c r="B23" s="31"/>
      <c r="C23" s="31"/>
      <c r="D23" s="17"/>
      <c r="E23" s="17"/>
      <c r="F23" s="31"/>
    </row>
    <row r="24" spans="2:6" ht="99.75" customHeight="1">
      <c r="B24" s="31"/>
      <c r="C24" s="31"/>
      <c r="D24" s="17"/>
      <c r="E24" s="17"/>
      <c r="F24" s="31"/>
    </row>
    <row r="25" spans="2:6" ht="99.75" customHeight="1">
      <c r="B25" s="31"/>
      <c r="C25" s="31"/>
      <c r="D25" s="17"/>
      <c r="E25" s="17"/>
      <c r="F25" s="31"/>
    </row>
    <row r="26" spans="2:6" ht="99.75" customHeight="1">
      <c r="B26" s="31"/>
      <c r="C26" s="47"/>
      <c r="D26" s="17"/>
      <c r="E26" s="17"/>
      <c r="F26" s="47"/>
    </row>
    <row r="27" spans="2:6" ht="16.5">
      <c r="B27" s="31"/>
      <c r="C27" s="47"/>
      <c r="D27" s="47"/>
      <c r="E27" s="47"/>
      <c r="F27" s="47"/>
    </row>
    <row r="28" spans="2:6" ht="20.25">
      <c r="B28" s="230" t="s">
        <v>341</v>
      </c>
      <c r="C28" s="230"/>
      <c r="D28" s="230"/>
      <c r="E28" s="230"/>
      <c r="F28" s="230"/>
    </row>
    <row r="29" spans="2:6" ht="16.5">
      <c r="B29" s="231" t="s">
        <v>342</v>
      </c>
      <c r="C29" s="231"/>
      <c r="D29" s="231"/>
      <c r="E29" s="231"/>
      <c r="F29" s="231"/>
    </row>
    <row r="30" spans="2:6" ht="199.5" customHeight="1">
      <c r="B30" s="31"/>
      <c r="C30" s="47"/>
      <c r="D30" s="255"/>
      <c r="E30" s="256"/>
      <c r="F30" s="47"/>
    </row>
    <row r="31" spans="2:6" ht="16.5">
      <c r="B31" s="31"/>
      <c r="C31" s="47"/>
      <c r="D31" s="47"/>
      <c r="E31" s="47"/>
      <c r="F31" s="47"/>
    </row>
    <row r="32" spans="2:6" ht="16.5">
      <c r="B32" s="31"/>
      <c r="C32" s="47"/>
      <c r="D32" s="47"/>
      <c r="E32" s="47"/>
      <c r="F32" s="47"/>
    </row>
    <row r="33" spans="2:6" ht="16.5">
      <c r="B33" s="31"/>
      <c r="C33" s="47"/>
      <c r="D33" s="47"/>
      <c r="E33" s="47"/>
      <c r="F33" s="47"/>
    </row>
  </sheetData>
  <sheetProtection password="CA59" sheet="1" objects="1" scenarios="1"/>
  <mergeCells count="8">
    <mergeCell ref="B10:F10"/>
    <mergeCell ref="B11:F11"/>
    <mergeCell ref="B29:F29"/>
    <mergeCell ref="D30:E30"/>
    <mergeCell ref="B14:F14"/>
    <mergeCell ref="B15:F15"/>
    <mergeCell ref="D12:E12"/>
    <mergeCell ref="B28:F28"/>
  </mergeCells>
  <printOptions horizontalCentered="1"/>
  <pageMargins left="0.24" right="0.17" top="0.61" bottom="0.76" header="0.5118110236220472" footer="0.5118110236220472"/>
  <pageSetup horizontalDpi="600" verticalDpi="600" orientation="landscape" scale="85" r:id="rId2"/>
  <headerFooter alignWithMargins="0">
    <oddFooter>&amp;RPage&amp;Pof&amp;N</oddFooter>
  </headerFooter>
  <drawing r:id="rId1"/>
</worksheet>
</file>

<file path=xl/worksheets/sheet26.xml><?xml version="1.0" encoding="utf-8"?>
<worksheet xmlns="http://schemas.openxmlformats.org/spreadsheetml/2006/main" xmlns:r="http://schemas.openxmlformats.org/officeDocument/2006/relationships">
  <sheetPr codeName="Q_End2"/>
  <dimension ref="B2:K47"/>
  <sheetViews>
    <sheetView showGridLines="0" zoomScalePageLayoutView="0" workbookViewId="0" topLeftCell="A1">
      <selection activeCell="A1" sqref="A1"/>
    </sheetView>
  </sheetViews>
  <sheetFormatPr defaultColWidth="9.140625" defaultRowHeight="15"/>
  <cols>
    <col min="1" max="1" width="2.7109375" style="29" customWidth="1"/>
    <col min="2" max="2" width="4.7109375" style="29" customWidth="1"/>
    <col min="3" max="5" width="9.140625" style="29" customWidth="1"/>
    <col min="6" max="6" width="37.00390625" style="29" customWidth="1"/>
    <col min="7" max="7" width="6.00390625" style="29" customWidth="1"/>
    <col min="8" max="8" width="88.140625" style="29" customWidth="1"/>
    <col min="9" max="9" width="3.7109375" style="29" customWidth="1"/>
    <col min="10" max="10" width="9.140625" style="29" customWidth="1"/>
    <col min="11" max="11" width="9.140625" style="29" hidden="1" customWidth="1"/>
    <col min="12" max="16384" width="9.140625" style="29" customWidth="1"/>
  </cols>
  <sheetData>
    <row r="1" ht="15"/>
    <row r="2" spans="8:9" ht="15">
      <c r="H2" s="30"/>
      <c r="I2" s="30"/>
    </row>
    <row r="3" spans="8:9" ht="15">
      <c r="H3" s="30"/>
      <c r="I3" s="30"/>
    </row>
    <row r="4" spans="8:9" ht="15">
      <c r="H4" s="30"/>
      <c r="I4" s="30"/>
    </row>
    <row r="5" spans="8:9" ht="15">
      <c r="H5" s="30"/>
      <c r="I5" s="30"/>
    </row>
    <row r="6" spans="2:9" ht="15">
      <c r="B6" s="30"/>
      <c r="C6" s="30"/>
      <c r="D6" s="30"/>
      <c r="E6" s="30"/>
      <c r="F6" s="30"/>
      <c r="G6" s="30"/>
      <c r="H6" s="30"/>
      <c r="I6" s="30"/>
    </row>
    <row r="7" spans="2:9" ht="16.5">
      <c r="B7" s="31" t="str">
        <f>"Selected Project:  "&amp;BasicData!$E$12</f>
        <v>Selected Project:  Piloting Natural Resource Valuation within Environmental Impact Assessments</v>
      </c>
      <c r="C7" s="30"/>
      <c r="D7" s="30"/>
      <c r="E7" s="30"/>
      <c r="F7" s="30"/>
      <c r="G7" s="30"/>
      <c r="H7" s="30"/>
      <c r="I7" s="30"/>
    </row>
    <row r="8" spans="2:9" ht="15">
      <c r="B8" s="30"/>
      <c r="C8" s="30"/>
      <c r="D8" s="30"/>
      <c r="E8" s="30"/>
      <c r="F8" s="30"/>
      <c r="G8" s="30"/>
      <c r="H8" s="30"/>
      <c r="I8" s="30"/>
    </row>
    <row r="9" spans="2:9" ht="15">
      <c r="B9" s="30"/>
      <c r="C9" s="30"/>
      <c r="D9" s="30"/>
      <c r="E9" s="30"/>
      <c r="F9" s="30"/>
      <c r="G9" s="30"/>
      <c r="H9" s="30"/>
      <c r="I9" s="30"/>
    </row>
    <row r="10" spans="2:9" s="32" customFormat="1" ht="20.25">
      <c r="B10" s="230" t="s">
        <v>273</v>
      </c>
      <c r="C10" s="230"/>
      <c r="D10" s="230"/>
      <c r="E10" s="230"/>
      <c r="F10" s="230"/>
      <c r="G10" s="230"/>
      <c r="H10" s="230"/>
      <c r="I10" s="230"/>
    </row>
    <row r="11" spans="2:9" s="32" customFormat="1" ht="16.5">
      <c r="B11" s="231" t="s">
        <v>600</v>
      </c>
      <c r="C11" s="231"/>
      <c r="D11" s="231"/>
      <c r="E11" s="231"/>
      <c r="F11" s="231"/>
      <c r="G11" s="231"/>
      <c r="H11" s="231"/>
      <c r="I11" s="231"/>
    </row>
    <row r="12" spans="2:9" s="32" customFormat="1" ht="16.5">
      <c r="B12" s="231"/>
      <c r="C12" s="231"/>
      <c r="D12" s="231"/>
      <c r="E12" s="231"/>
      <c r="F12" s="231"/>
      <c r="G12" s="231"/>
      <c r="H12" s="231"/>
      <c r="I12" s="231"/>
    </row>
    <row r="13" spans="2:11" s="32" customFormat="1" ht="20.25">
      <c r="B13" s="257" t="s">
        <v>274</v>
      </c>
      <c r="C13" s="257"/>
      <c r="D13" s="257"/>
      <c r="E13" s="257"/>
      <c r="F13" s="257"/>
      <c r="G13" s="257"/>
      <c r="H13" s="257"/>
      <c r="I13" s="257"/>
      <c r="K13" s="32" t="s">
        <v>125</v>
      </c>
    </row>
    <row r="14" spans="2:11" s="32" customFormat="1" ht="16.5">
      <c r="B14" s="33"/>
      <c r="C14" s="33"/>
      <c r="D14" s="33"/>
      <c r="E14" s="33"/>
      <c r="F14" s="33"/>
      <c r="G14" s="33"/>
      <c r="H14" s="33"/>
      <c r="I14" s="33"/>
      <c r="K14" s="32" t="s">
        <v>126</v>
      </c>
    </row>
    <row r="15" spans="2:9" ht="16.5">
      <c r="B15" s="31"/>
      <c r="C15" s="31"/>
      <c r="D15" s="31"/>
      <c r="E15" s="31"/>
      <c r="F15" s="134" t="s">
        <v>276</v>
      </c>
      <c r="G15" s="4"/>
      <c r="H15" s="31"/>
      <c r="I15" s="31"/>
    </row>
    <row r="16" spans="2:9" ht="205.5" customHeight="1">
      <c r="B16" s="30"/>
      <c r="C16" s="30"/>
      <c r="D16" s="30"/>
      <c r="E16" s="30"/>
      <c r="F16" s="135" t="s">
        <v>277</v>
      </c>
      <c r="G16" s="30"/>
      <c r="H16" s="22"/>
      <c r="I16" s="30"/>
    </row>
    <row r="17" spans="2:9" ht="16.5">
      <c r="B17" s="30"/>
      <c r="C17" s="30"/>
      <c r="D17" s="30"/>
      <c r="E17" s="30"/>
      <c r="F17" s="134" t="s">
        <v>533</v>
      </c>
      <c r="G17" s="4"/>
      <c r="H17" s="45"/>
      <c r="I17" s="30"/>
    </row>
    <row r="18" spans="2:9" ht="205.5" customHeight="1">
      <c r="B18" s="30"/>
      <c r="C18" s="30"/>
      <c r="D18" s="30"/>
      <c r="E18" s="30"/>
      <c r="F18" s="135" t="s">
        <v>278</v>
      </c>
      <c r="G18" s="31"/>
      <c r="H18" s="22"/>
      <c r="I18" s="30"/>
    </row>
    <row r="19" spans="2:9" ht="16.5">
      <c r="B19" s="30"/>
      <c r="C19" s="30"/>
      <c r="D19" s="30"/>
      <c r="E19" s="30"/>
      <c r="F19" s="134"/>
      <c r="G19" s="43"/>
      <c r="H19" s="30"/>
      <c r="I19" s="30"/>
    </row>
    <row r="20" spans="2:9" ht="205.5" customHeight="1">
      <c r="B20" s="30"/>
      <c r="C20" s="46"/>
      <c r="D20" s="46"/>
      <c r="E20" s="46"/>
      <c r="F20" s="136" t="s">
        <v>26</v>
      </c>
      <c r="G20" s="30"/>
      <c r="H20" s="17"/>
      <c r="I20" s="30"/>
    </row>
    <row r="21" spans="2:9" ht="16.5">
      <c r="B21" s="30"/>
      <c r="C21" s="46"/>
      <c r="D21" s="46"/>
      <c r="E21" s="46"/>
      <c r="F21" s="136" t="s">
        <v>534</v>
      </c>
      <c r="G21" s="30"/>
      <c r="H21" s="45"/>
      <c r="I21" s="30"/>
    </row>
    <row r="22" spans="2:9" ht="205.5" customHeight="1">
      <c r="B22" s="30"/>
      <c r="C22" s="46"/>
      <c r="D22" s="46"/>
      <c r="E22" s="46"/>
      <c r="F22" s="136" t="s">
        <v>343</v>
      </c>
      <c r="G22" s="30"/>
      <c r="H22" s="17"/>
      <c r="I22" s="30"/>
    </row>
    <row r="23" spans="2:9" ht="16.5">
      <c r="B23" s="30"/>
      <c r="C23" s="46"/>
      <c r="D23" s="46"/>
      <c r="E23" s="46"/>
      <c r="F23" s="34" t="s">
        <v>534</v>
      </c>
      <c r="G23" s="30"/>
      <c r="H23" s="45"/>
      <c r="I23" s="30"/>
    </row>
    <row r="24" spans="2:9" ht="15">
      <c r="B24" s="30"/>
      <c r="C24" s="46"/>
      <c r="D24" s="46"/>
      <c r="E24" s="46"/>
      <c r="F24" s="46"/>
      <c r="G24" s="30"/>
      <c r="H24" s="45"/>
      <c r="I24" s="30"/>
    </row>
    <row r="25" spans="2:9" ht="15">
      <c r="B25" s="30"/>
      <c r="C25" s="46"/>
      <c r="D25" s="46"/>
      <c r="E25" s="46"/>
      <c r="F25" s="46"/>
      <c r="G25" s="30"/>
      <c r="H25" s="30"/>
      <c r="I25" s="30"/>
    </row>
    <row r="26" spans="2:9" ht="20.25">
      <c r="B26" s="257" t="s">
        <v>535</v>
      </c>
      <c r="C26" s="257"/>
      <c r="D26" s="257"/>
      <c r="E26" s="257"/>
      <c r="F26" s="257"/>
      <c r="G26" s="257"/>
      <c r="H26" s="257"/>
      <c r="I26" s="257"/>
    </row>
    <row r="27" spans="2:9" ht="16.5">
      <c r="B27" s="30"/>
      <c r="C27" s="30"/>
      <c r="D27" s="30"/>
      <c r="E27" s="30"/>
      <c r="F27" s="33"/>
      <c r="G27" s="33"/>
      <c r="H27" s="33"/>
      <c r="I27" s="30"/>
    </row>
    <row r="28" spans="2:9" ht="50.25" customHeight="1">
      <c r="B28" s="30"/>
      <c r="C28" s="258" t="s">
        <v>310</v>
      </c>
      <c r="D28" s="259"/>
      <c r="E28" s="259"/>
      <c r="F28" s="260"/>
      <c r="G28" s="4"/>
      <c r="H28" s="45"/>
      <c r="I28" s="30"/>
    </row>
    <row r="29" spans="2:9" ht="205.5" customHeight="1">
      <c r="B29" s="30"/>
      <c r="C29" s="137"/>
      <c r="D29" s="137"/>
      <c r="E29" s="137"/>
      <c r="F29" s="136" t="s">
        <v>601</v>
      </c>
      <c r="G29" s="31"/>
      <c r="H29" s="17"/>
      <c r="I29" s="30"/>
    </row>
    <row r="30" spans="2:9" ht="16.5">
      <c r="B30" s="30"/>
      <c r="C30" s="137"/>
      <c r="D30" s="137"/>
      <c r="E30" s="137"/>
      <c r="F30" s="135" t="s">
        <v>280</v>
      </c>
      <c r="G30" s="31"/>
      <c r="H30" s="30"/>
      <c r="I30" s="30"/>
    </row>
    <row r="31" spans="2:9" ht="205.5" customHeight="1">
      <c r="B31" s="30"/>
      <c r="C31" s="66"/>
      <c r="D31" s="66"/>
      <c r="E31" s="66"/>
      <c r="F31" s="133" t="s">
        <v>536</v>
      </c>
      <c r="G31" s="30"/>
      <c r="H31" s="17"/>
      <c r="I31" s="30"/>
    </row>
    <row r="32" spans="2:9" ht="16.5">
      <c r="B32" s="30"/>
      <c r="C32" s="66"/>
      <c r="D32" s="66"/>
      <c r="E32" s="66"/>
      <c r="F32" s="132"/>
      <c r="G32" s="30"/>
      <c r="H32" s="30"/>
      <c r="I32" s="30"/>
    </row>
    <row r="33" spans="2:9" ht="205.5" customHeight="1">
      <c r="B33" s="30"/>
      <c r="C33" s="130"/>
      <c r="D33" s="130"/>
      <c r="E33" s="130"/>
      <c r="F33" s="136" t="s">
        <v>27</v>
      </c>
      <c r="G33" s="30"/>
      <c r="H33" s="17"/>
      <c r="I33" s="30"/>
    </row>
    <row r="34" spans="2:9" ht="16.5">
      <c r="B34" s="30"/>
      <c r="C34" s="46"/>
      <c r="D34" s="46"/>
      <c r="E34" s="46"/>
      <c r="F34" s="34" t="s">
        <v>534</v>
      </c>
      <c r="G34" s="30"/>
      <c r="H34" s="45"/>
      <c r="I34" s="30"/>
    </row>
    <row r="35" spans="2:9" ht="15">
      <c r="B35" s="30"/>
      <c r="C35" s="30"/>
      <c r="D35" s="30"/>
      <c r="E35" s="30"/>
      <c r="F35" s="30"/>
      <c r="G35" s="30"/>
      <c r="H35" s="30"/>
      <c r="I35" s="30"/>
    </row>
    <row r="36" spans="2:9" ht="15">
      <c r="B36" s="30"/>
      <c r="C36" s="30"/>
      <c r="D36" s="30"/>
      <c r="E36" s="30"/>
      <c r="F36" s="30"/>
      <c r="G36" s="30"/>
      <c r="H36" s="30"/>
      <c r="I36" s="30"/>
    </row>
    <row r="37" spans="2:9" ht="20.25">
      <c r="B37" s="257" t="s">
        <v>275</v>
      </c>
      <c r="C37" s="257"/>
      <c r="D37" s="257"/>
      <c r="E37" s="257"/>
      <c r="F37" s="257"/>
      <c r="G37" s="257"/>
      <c r="H37" s="257"/>
      <c r="I37" s="257"/>
    </row>
    <row r="38" spans="2:9" ht="15">
      <c r="B38" s="30"/>
      <c r="C38" s="30"/>
      <c r="D38" s="30"/>
      <c r="E38" s="30"/>
      <c r="F38" s="30"/>
      <c r="G38" s="30"/>
      <c r="H38" s="30"/>
      <c r="I38" s="30"/>
    </row>
    <row r="39" spans="2:9" ht="16.5">
      <c r="B39" s="30"/>
      <c r="C39" s="30"/>
      <c r="D39" s="30"/>
      <c r="E39" s="30"/>
      <c r="F39" s="135" t="s">
        <v>281</v>
      </c>
      <c r="G39" s="4"/>
      <c r="H39" s="30"/>
      <c r="I39" s="30"/>
    </row>
    <row r="40" spans="2:9" ht="205.5" customHeight="1">
      <c r="B40" s="30"/>
      <c r="C40" s="30"/>
      <c r="D40" s="30"/>
      <c r="E40" s="30"/>
      <c r="F40" s="135" t="s">
        <v>344</v>
      </c>
      <c r="G40" s="30"/>
      <c r="H40" s="17"/>
      <c r="I40" s="30"/>
    </row>
    <row r="41" spans="2:9" ht="16.5">
      <c r="B41" s="30"/>
      <c r="C41" s="30"/>
      <c r="D41" s="30"/>
      <c r="E41" s="30"/>
      <c r="F41" s="135"/>
      <c r="G41" s="44"/>
      <c r="H41" s="44"/>
      <c r="I41" s="30"/>
    </row>
    <row r="42" spans="2:9" ht="205.5" customHeight="1">
      <c r="B42" s="30"/>
      <c r="C42" s="30"/>
      <c r="D42" s="30"/>
      <c r="E42" s="30"/>
      <c r="F42" s="135" t="s">
        <v>602</v>
      </c>
      <c r="G42" s="30"/>
      <c r="H42" s="17"/>
      <c r="I42" s="30"/>
    </row>
    <row r="43" spans="2:9" ht="16.5">
      <c r="B43" s="30"/>
      <c r="C43" s="30"/>
      <c r="D43" s="30"/>
      <c r="E43" s="30"/>
      <c r="F43" s="135" t="s">
        <v>20</v>
      </c>
      <c r="G43" s="30"/>
      <c r="H43" s="30"/>
      <c r="I43" s="30"/>
    </row>
    <row r="44" spans="2:9" ht="205.5" customHeight="1">
      <c r="B44" s="30"/>
      <c r="C44" s="30"/>
      <c r="D44" s="30"/>
      <c r="E44" s="30"/>
      <c r="F44" s="135" t="s">
        <v>21</v>
      </c>
      <c r="G44" s="30"/>
      <c r="H44" s="17"/>
      <c r="I44" s="30"/>
    </row>
    <row r="45" spans="2:9" ht="15">
      <c r="B45" s="30"/>
      <c r="C45" s="30"/>
      <c r="D45" s="30"/>
      <c r="E45" s="30"/>
      <c r="F45" s="30"/>
      <c r="G45" s="30"/>
      <c r="H45" s="30"/>
      <c r="I45" s="30"/>
    </row>
    <row r="46" spans="2:9" ht="199.5" customHeight="1">
      <c r="B46" s="30"/>
      <c r="C46" s="30"/>
      <c r="D46" s="30"/>
      <c r="E46" s="30"/>
      <c r="F46" s="136" t="s">
        <v>12</v>
      </c>
      <c r="G46" s="30"/>
      <c r="H46" s="17"/>
      <c r="I46" s="30"/>
    </row>
    <row r="47" spans="2:9" ht="15">
      <c r="B47" s="30"/>
      <c r="C47" s="30"/>
      <c r="D47" s="30"/>
      <c r="E47" s="30"/>
      <c r="F47" s="30"/>
      <c r="G47" s="30"/>
      <c r="H47" s="30"/>
      <c r="I47" s="30"/>
    </row>
  </sheetData>
  <sheetProtection password="CA59" sheet="1" objects="1" scenarios="1"/>
  <mergeCells count="7">
    <mergeCell ref="B37:I37"/>
    <mergeCell ref="C28:F28"/>
    <mergeCell ref="B10:I10"/>
    <mergeCell ref="B12:I12"/>
    <mergeCell ref="B13:I13"/>
    <mergeCell ref="B26:I26"/>
    <mergeCell ref="B11:I11"/>
  </mergeCells>
  <dataValidations count="1">
    <dataValidation type="list" allowBlank="1" showInputMessage="1" showErrorMessage="1" sqref="G28 G17 G15 G39">
      <formula1>$K$13:$K$14</formula1>
    </dataValidation>
  </dataValidations>
  <hyperlinks>
    <hyperlink ref="F31" r:id="rId1" display="www.unglobalcompact.org"/>
  </hyperlinks>
  <printOptions horizontalCentered="1"/>
  <pageMargins left="0.24" right="0.19" top="0.59" bottom="0.74" header="0.5118110236220472" footer="0.5118110236220472"/>
  <pageSetup horizontalDpi="600" verticalDpi="600" orientation="landscape" scale="85" r:id="rId3"/>
  <headerFooter alignWithMargins="0">
    <oddFooter>&amp;RPage&amp;Pof&amp;N</oddFooter>
  </headerFooter>
  <drawing r:id="rId2"/>
</worksheet>
</file>

<file path=xl/worksheets/sheet27.xml><?xml version="1.0" encoding="utf-8"?>
<worksheet xmlns="http://schemas.openxmlformats.org/spreadsheetml/2006/main" xmlns:r="http://schemas.openxmlformats.org/officeDocument/2006/relationships">
  <sheetPr codeName="C2_CoFin"/>
  <dimension ref="B2:P40"/>
  <sheetViews>
    <sheetView showGridLines="0" zoomScalePageLayoutView="0" workbookViewId="0" topLeftCell="A1">
      <selection activeCell="A1" sqref="A1"/>
    </sheetView>
  </sheetViews>
  <sheetFormatPr defaultColWidth="9.140625" defaultRowHeight="15"/>
  <cols>
    <col min="1" max="1" width="2.7109375" style="29" customWidth="1"/>
    <col min="2" max="2" width="4.7109375" style="29" customWidth="1"/>
    <col min="3" max="3" width="21.8515625" style="29" customWidth="1"/>
    <col min="4" max="13" width="15.7109375" style="29" customWidth="1"/>
    <col min="14" max="14" width="4.7109375" style="29" customWidth="1"/>
    <col min="15" max="16384" width="9.140625" style="29" customWidth="1"/>
  </cols>
  <sheetData>
    <row r="1" ht="15"/>
    <row r="2" spans="12:14" ht="15">
      <c r="L2" s="30"/>
      <c r="M2" s="30"/>
      <c r="N2" s="30"/>
    </row>
    <row r="3" spans="12:14" ht="15">
      <c r="L3" s="30"/>
      <c r="M3" s="30"/>
      <c r="N3" s="30"/>
    </row>
    <row r="4" spans="12:14" ht="15">
      <c r="L4" s="30"/>
      <c r="M4" s="30"/>
      <c r="N4" s="30"/>
    </row>
    <row r="5" spans="12:14" ht="15">
      <c r="L5" s="30"/>
      <c r="M5" s="30"/>
      <c r="N5" s="30"/>
    </row>
    <row r="6" spans="2:14" ht="15">
      <c r="B6" s="30"/>
      <c r="C6" s="30"/>
      <c r="D6" s="30"/>
      <c r="E6" s="30"/>
      <c r="F6" s="30"/>
      <c r="G6" s="30"/>
      <c r="H6" s="30"/>
      <c r="I6" s="30"/>
      <c r="J6" s="30"/>
      <c r="K6" s="30"/>
      <c r="L6" s="30"/>
      <c r="M6" s="30"/>
      <c r="N6" s="30"/>
    </row>
    <row r="7" spans="2:14" ht="16.5">
      <c r="B7" s="31" t="str">
        <f>"Selected Project:  "&amp;BasicData!$E$12</f>
        <v>Selected Project:  Piloting Natural Resource Valuation within Environmental Impact Assessments</v>
      </c>
      <c r="C7" s="30"/>
      <c r="D7" s="30"/>
      <c r="E7" s="30"/>
      <c r="F7" s="30"/>
      <c r="G7" s="30"/>
      <c r="H7" s="30"/>
      <c r="I7" s="30"/>
      <c r="J7" s="30"/>
      <c r="K7" s="30"/>
      <c r="L7" s="30"/>
      <c r="M7" s="30"/>
      <c r="N7" s="30"/>
    </row>
    <row r="8" spans="2:16" ht="15" hidden="1">
      <c r="B8" s="30"/>
      <c r="C8" s="30"/>
      <c r="D8" s="30"/>
      <c r="E8" s="30"/>
      <c r="F8" s="30"/>
      <c r="G8" s="30"/>
      <c r="H8" s="30"/>
      <c r="I8" s="30"/>
      <c r="J8" s="30"/>
      <c r="K8" s="30"/>
      <c r="L8" s="30"/>
      <c r="M8" s="30"/>
      <c r="N8" s="30"/>
      <c r="P8" s="29" t="s">
        <v>125</v>
      </c>
    </row>
    <row r="9" spans="2:16" s="32" customFormat="1" ht="16.5" hidden="1">
      <c r="B9" s="31"/>
      <c r="C9" s="31"/>
      <c r="D9" s="31"/>
      <c r="E9" s="31"/>
      <c r="F9" s="31"/>
      <c r="G9" s="31"/>
      <c r="H9" s="31"/>
      <c r="I9" s="31"/>
      <c r="J9" s="31"/>
      <c r="K9" s="31"/>
      <c r="L9" s="31"/>
      <c r="M9" s="31"/>
      <c r="N9" s="31"/>
      <c r="P9" s="32" t="s">
        <v>126</v>
      </c>
    </row>
    <row r="10" spans="2:14" s="32" customFormat="1" ht="20.25">
      <c r="B10" s="230" t="s">
        <v>762</v>
      </c>
      <c r="C10" s="230"/>
      <c r="D10" s="230"/>
      <c r="E10" s="230"/>
      <c r="F10" s="230"/>
      <c r="G10" s="230"/>
      <c r="H10" s="230"/>
      <c r="I10" s="230"/>
      <c r="J10" s="230"/>
      <c r="K10" s="230"/>
      <c r="L10" s="230"/>
      <c r="M10" s="230"/>
      <c r="N10" s="31"/>
    </row>
    <row r="11" spans="2:14" s="32" customFormat="1" ht="16.5">
      <c r="B11" s="231" t="s">
        <v>763</v>
      </c>
      <c r="C11" s="231"/>
      <c r="D11" s="231"/>
      <c r="E11" s="231"/>
      <c r="F11" s="231"/>
      <c r="G11" s="231"/>
      <c r="H11" s="231"/>
      <c r="I11" s="231"/>
      <c r="J11" s="231"/>
      <c r="K11" s="231"/>
      <c r="L11" s="231"/>
      <c r="M11" s="231"/>
      <c r="N11" s="31"/>
    </row>
    <row r="12" spans="2:14" s="32" customFormat="1" ht="16.5">
      <c r="B12" s="33"/>
      <c r="C12" s="33"/>
      <c r="D12" s="33"/>
      <c r="E12" s="33"/>
      <c r="F12" s="33"/>
      <c r="G12" s="33"/>
      <c r="H12" s="33"/>
      <c r="I12" s="33"/>
      <c r="J12" s="33"/>
      <c r="K12" s="33"/>
      <c r="L12" s="33"/>
      <c r="M12" s="33"/>
      <c r="N12" s="31"/>
    </row>
    <row r="13" spans="2:14" s="32" customFormat="1" ht="16.5">
      <c r="B13" s="33"/>
      <c r="C13" s="33"/>
      <c r="D13" s="33"/>
      <c r="E13" s="122"/>
      <c r="F13" s="122" t="s">
        <v>22</v>
      </c>
      <c r="G13" s="120"/>
      <c r="H13" s="33"/>
      <c r="I13" s="33"/>
      <c r="J13" s="33"/>
      <c r="K13" s="33"/>
      <c r="L13" s="33"/>
      <c r="M13" s="33"/>
      <c r="N13" s="31"/>
    </row>
    <row r="14" spans="2:14" s="32" customFormat="1" ht="16.5" customHeight="1">
      <c r="B14" s="33"/>
      <c r="C14" s="124" t="s">
        <v>23</v>
      </c>
      <c r="D14" s="124"/>
      <c r="E14" s="146"/>
      <c r="F14" s="147"/>
      <c r="G14" s="31"/>
      <c r="H14" s="31"/>
      <c r="I14" s="31"/>
      <c r="J14" s="31"/>
      <c r="K14" s="31"/>
      <c r="L14" s="31"/>
      <c r="M14" s="31"/>
      <c r="N14" s="31"/>
    </row>
    <row r="15" spans="2:14" s="32" customFormat="1" ht="294.75" customHeight="1">
      <c r="B15" s="33"/>
      <c r="C15" s="255"/>
      <c r="D15" s="267"/>
      <c r="E15" s="267"/>
      <c r="F15" s="267"/>
      <c r="G15" s="267"/>
      <c r="H15" s="267"/>
      <c r="I15" s="267"/>
      <c r="J15" s="267"/>
      <c r="K15" s="267"/>
      <c r="L15" s="267"/>
      <c r="M15" s="256"/>
      <c r="N15" s="31"/>
    </row>
    <row r="16" spans="2:14" s="32" customFormat="1" ht="16.5">
      <c r="B16" s="33"/>
      <c r="C16" s="33"/>
      <c r="D16" s="33"/>
      <c r="E16" s="33"/>
      <c r="F16" s="122"/>
      <c r="G16" s="33"/>
      <c r="H16" s="33"/>
      <c r="I16" s="33"/>
      <c r="J16" s="33"/>
      <c r="K16" s="33"/>
      <c r="L16" s="33"/>
      <c r="M16" s="33"/>
      <c r="N16" s="31"/>
    </row>
    <row r="17" spans="2:14" s="32" customFormat="1" ht="16.5">
      <c r="B17" s="33"/>
      <c r="C17" s="33"/>
      <c r="D17" s="33"/>
      <c r="E17" s="122"/>
      <c r="F17" s="122" t="s">
        <v>24</v>
      </c>
      <c r="G17" s="120"/>
      <c r="H17" s="33"/>
      <c r="I17" s="33"/>
      <c r="J17" s="33"/>
      <c r="K17" s="33"/>
      <c r="L17" s="33"/>
      <c r="M17" s="33"/>
      <c r="N17" s="31"/>
    </row>
    <row r="18" spans="2:14" s="32" customFormat="1" ht="16.5" customHeight="1">
      <c r="B18" s="33"/>
      <c r="C18" s="124" t="s">
        <v>25</v>
      </c>
      <c r="D18" s="124"/>
      <c r="E18" s="146"/>
      <c r="F18" s="147"/>
      <c r="G18" s="31"/>
      <c r="H18" s="31"/>
      <c r="I18" s="31"/>
      <c r="J18" s="31"/>
      <c r="K18" s="31"/>
      <c r="L18" s="31"/>
      <c r="M18" s="31"/>
      <c r="N18" s="31"/>
    </row>
    <row r="19" spans="2:14" s="32" customFormat="1" ht="294.75" customHeight="1">
      <c r="B19" s="33"/>
      <c r="C19" s="255"/>
      <c r="D19" s="267"/>
      <c r="E19" s="267"/>
      <c r="F19" s="267"/>
      <c r="G19" s="267"/>
      <c r="H19" s="267"/>
      <c r="I19" s="267"/>
      <c r="J19" s="267"/>
      <c r="K19" s="267"/>
      <c r="L19" s="267"/>
      <c r="M19" s="256"/>
      <c r="N19" s="31"/>
    </row>
    <row r="20" spans="2:14" s="32" customFormat="1" ht="16.5">
      <c r="B20" s="33"/>
      <c r="C20" s="33"/>
      <c r="D20" s="33"/>
      <c r="E20" s="33"/>
      <c r="F20" s="33"/>
      <c r="G20" s="33"/>
      <c r="H20" s="33"/>
      <c r="I20" s="33"/>
      <c r="J20" s="33"/>
      <c r="K20" s="33"/>
      <c r="L20" s="33"/>
      <c r="M20" s="33"/>
      <c r="N20" s="33"/>
    </row>
    <row r="21" spans="2:14" s="32" customFormat="1" ht="20.25">
      <c r="B21" s="230" t="s">
        <v>568</v>
      </c>
      <c r="C21" s="230"/>
      <c r="D21" s="230"/>
      <c r="E21" s="230"/>
      <c r="F21" s="230"/>
      <c r="G21" s="230"/>
      <c r="H21" s="230"/>
      <c r="I21" s="230"/>
      <c r="J21" s="230"/>
      <c r="K21" s="230"/>
      <c r="L21" s="230"/>
      <c r="M21" s="230"/>
      <c r="N21" s="33"/>
    </row>
    <row r="22" spans="2:14" s="32" customFormat="1" ht="16.5">
      <c r="B22" s="231" t="s">
        <v>764</v>
      </c>
      <c r="C22" s="231"/>
      <c r="D22" s="231"/>
      <c r="E22" s="231"/>
      <c r="F22" s="231"/>
      <c r="G22" s="231"/>
      <c r="H22" s="231"/>
      <c r="I22" s="231"/>
      <c r="J22" s="231"/>
      <c r="K22" s="231"/>
      <c r="L22" s="231"/>
      <c r="M22" s="231"/>
      <c r="N22" s="33"/>
    </row>
    <row r="23" spans="2:14" s="32" customFormat="1" ht="16.5">
      <c r="B23" s="33"/>
      <c r="C23" s="33"/>
      <c r="D23" s="33"/>
      <c r="E23" s="33"/>
      <c r="F23" s="33"/>
      <c r="G23" s="33"/>
      <c r="H23" s="33"/>
      <c r="I23" s="33"/>
      <c r="J23" s="33"/>
      <c r="K23" s="33"/>
      <c r="L23" s="33"/>
      <c r="M23" s="33"/>
      <c r="N23" s="33"/>
    </row>
    <row r="24" spans="2:14" s="32" customFormat="1" ht="16.5">
      <c r="B24" s="31"/>
      <c r="C24" s="31"/>
      <c r="D24" s="31"/>
      <c r="E24" s="122"/>
      <c r="F24" s="122" t="s">
        <v>97</v>
      </c>
      <c r="G24" s="120"/>
      <c r="H24" s="31"/>
      <c r="I24" s="31"/>
      <c r="J24" s="31"/>
      <c r="K24" s="31"/>
      <c r="L24" s="31"/>
      <c r="M24" s="31"/>
      <c r="N24" s="31"/>
    </row>
    <row r="25" spans="2:14" s="32" customFormat="1" ht="16.5">
      <c r="B25" s="31"/>
      <c r="C25" s="31"/>
      <c r="D25" s="31"/>
      <c r="E25" s="62"/>
      <c r="F25" s="62"/>
      <c r="G25" s="62"/>
      <c r="H25" s="31"/>
      <c r="I25" s="31"/>
      <c r="J25" s="31"/>
      <c r="K25" s="31"/>
      <c r="L25" s="31"/>
      <c r="M25" s="31"/>
      <c r="N25" s="31"/>
    </row>
    <row r="26" spans="2:14" s="32" customFormat="1" ht="16.5">
      <c r="B26" s="31"/>
      <c r="C26" s="121" t="s">
        <v>98</v>
      </c>
      <c r="D26" s="31"/>
      <c r="E26" s="62"/>
      <c r="F26" s="31"/>
      <c r="G26" s="31"/>
      <c r="H26" s="31"/>
      <c r="I26" s="31"/>
      <c r="J26" s="31"/>
      <c r="K26" s="31"/>
      <c r="L26" s="31"/>
      <c r="M26" s="31"/>
      <c r="N26" s="31"/>
    </row>
    <row r="27" spans="2:14" s="32" customFormat="1" ht="16.5">
      <c r="B27" s="31"/>
      <c r="C27" s="36" t="s">
        <v>569</v>
      </c>
      <c r="D27" s="261" t="s">
        <v>576</v>
      </c>
      <c r="E27" s="262"/>
      <c r="F27" s="261" t="s">
        <v>579</v>
      </c>
      <c r="G27" s="262"/>
      <c r="H27" s="261" t="s">
        <v>580</v>
      </c>
      <c r="I27" s="262"/>
      <c r="J27" s="261" t="s">
        <v>552</v>
      </c>
      <c r="K27" s="262"/>
      <c r="L27" s="261" t="s">
        <v>552</v>
      </c>
      <c r="M27" s="262"/>
      <c r="N27" s="31"/>
    </row>
    <row r="28" spans="2:14" s="32" customFormat="1" ht="16.5">
      <c r="B28" s="31"/>
      <c r="C28" s="37" t="s">
        <v>570</v>
      </c>
      <c r="D28" s="263" t="s">
        <v>577</v>
      </c>
      <c r="E28" s="264"/>
      <c r="F28" s="263"/>
      <c r="G28" s="264"/>
      <c r="H28" s="263"/>
      <c r="I28" s="264"/>
      <c r="J28" s="263" t="s">
        <v>577</v>
      </c>
      <c r="K28" s="264"/>
      <c r="L28" s="263" t="s">
        <v>581</v>
      </c>
      <c r="M28" s="264"/>
      <c r="N28" s="31"/>
    </row>
    <row r="29" spans="2:14" s="32" customFormat="1" ht="16.5">
      <c r="B29" s="31"/>
      <c r="C29" s="38"/>
      <c r="D29" s="265" t="s">
        <v>578</v>
      </c>
      <c r="E29" s="266"/>
      <c r="F29" s="265" t="s">
        <v>578</v>
      </c>
      <c r="G29" s="266"/>
      <c r="H29" s="265" t="s">
        <v>578</v>
      </c>
      <c r="I29" s="266"/>
      <c r="J29" s="265" t="s">
        <v>578</v>
      </c>
      <c r="K29" s="266"/>
      <c r="L29" s="265" t="s">
        <v>578</v>
      </c>
      <c r="M29" s="266"/>
      <c r="N29" s="31"/>
    </row>
    <row r="30" spans="2:14" s="32" customFormat="1" ht="16.5">
      <c r="B30" s="31"/>
      <c r="C30" s="39"/>
      <c r="D30" s="40" t="s">
        <v>582</v>
      </c>
      <c r="E30" s="40" t="s">
        <v>583</v>
      </c>
      <c r="F30" s="40" t="s">
        <v>582</v>
      </c>
      <c r="G30" s="40" t="s">
        <v>583</v>
      </c>
      <c r="H30" s="40" t="s">
        <v>582</v>
      </c>
      <c r="I30" s="40" t="s">
        <v>583</v>
      </c>
      <c r="J30" s="40" t="s">
        <v>582</v>
      </c>
      <c r="K30" s="40" t="s">
        <v>583</v>
      </c>
      <c r="L30" s="40" t="s">
        <v>582</v>
      </c>
      <c r="M30" s="40" t="s">
        <v>583</v>
      </c>
      <c r="N30" s="31"/>
    </row>
    <row r="31" spans="2:14" s="32" customFormat="1" ht="16.5">
      <c r="B31" s="31"/>
      <c r="C31" s="41" t="s">
        <v>571</v>
      </c>
      <c r="D31" s="10"/>
      <c r="E31" s="10"/>
      <c r="F31" s="10"/>
      <c r="G31" s="10"/>
      <c r="H31" s="10"/>
      <c r="I31" s="10"/>
      <c r="J31" s="10"/>
      <c r="K31" s="10"/>
      <c r="L31" s="10"/>
      <c r="M31" s="10"/>
      <c r="N31" s="31"/>
    </row>
    <row r="32" spans="2:14" s="32" customFormat="1" ht="16.5">
      <c r="B32" s="31"/>
      <c r="C32" s="41" t="s">
        <v>572</v>
      </c>
      <c r="D32" s="10"/>
      <c r="E32" s="10"/>
      <c r="F32" s="10"/>
      <c r="G32" s="10"/>
      <c r="H32" s="10"/>
      <c r="I32" s="10"/>
      <c r="J32" s="10"/>
      <c r="K32" s="10"/>
      <c r="L32" s="10"/>
      <c r="M32" s="10"/>
      <c r="N32" s="31"/>
    </row>
    <row r="33" spans="2:14" s="32" customFormat="1" ht="16.5">
      <c r="B33" s="31"/>
      <c r="C33" s="41" t="s">
        <v>282</v>
      </c>
      <c r="D33" s="10"/>
      <c r="E33" s="10"/>
      <c r="F33" s="10"/>
      <c r="G33" s="10"/>
      <c r="H33" s="10"/>
      <c r="I33" s="10"/>
      <c r="J33" s="10"/>
      <c r="K33" s="10"/>
      <c r="L33" s="10"/>
      <c r="M33" s="10"/>
      <c r="N33" s="31"/>
    </row>
    <row r="34" spans="2:14" s="32" customFormat="1" ht="16.5">
      <c r="B34" s="31"/>
      <c r="C34" s="42" t="s">
        <v>573</v>
      </c>
      <c r="D34" s="10"/>
      <c r="E34" s="10"/>
      <c r="F34" s="10"/>
      <c r="G34" s="10"/>
      <c r="H34" s="10"/>
      <c r="I34" s="10"/>
      <c r="J34" s="10"/>
      <c r="K34" s="10"/>
      <c r="L34" s="10"/>
      <c r="M34" s="10"/>
      <c r="N34" s="31"/>
    </row>
    <row r="35" spans="2:14" s="32" customFormat="1" ht="16.5">
      <c r="B35" s="31"/>
      <c r="C35" s="42" t="s">
        <v>574</v>
      </c>
      <c r="D35" s="10"/>
      <c r="E35" s="10"/>
      <c r="F35" s="10"/>
      <c r="G35" s="10"/>
      <c r="H35" s="10"/>
      <c r="I35" s="10"/>
      <c r="J35" s="10"/>
      <c r="K35" s="10"/>
      <c r="L35" s="10"/>
      <c r="M35" s="10"/>
      <c r="N35" s="31"/>
    </row>
    <row r="36" spans="2:14" s="32" customFormat="1" ht="16.5">
      <c r="B36" s="31"/>
      <c r="C36" s="42" t="s">
        <v>283</v>
      </c>
      <c r="D36" s="10"/>
      <c r="E36" s="10"/>
      <c r="F36" s="10"/>
      <c r="G36" s="10"/>
      <c r="H36" s="10"/>
      <c r="I36" s="10"/>
      <c r="J36" s="10"/>
      <c r="K36" s="10"/>
      <c r="L36" s="10"/>
      <c r="M36" s="10"/>
      <c r="N36" s="31"/>
    </row>
    <row r="37" spans="2:14" s="32" customFormat="1" ht="16.5">
      <c r="B37" s="31"/>
      <c r="C37" s="41" t="s">
        <v>575</v>
      </c>
      <c r="D37" s="10"/>
      <c r="E37" s="10"/>
      <c r="F37" s="10"/>
      <c r="G37" s="10"/>
      <c r="H37" s="10"/>
      <c r="I37" s="10"/>
      <c r="J37" s="10"/>
      <c r="K37" s="10"/>
      <c r="L37" s="10"/>
      <c r="M37" s="10"/>
      <c r="N37" s="31"/>
    </row>
    <row r="38" spans="2:14" s="32" customFormat="1" ht="16.5">
      <c r="B38" s="31"/>
      <c r="C38" s="41" t="s">
        <v>552</v>
      </c>
      <c r="D38" s="214">
        <f aca="true" t="shared" si="0" ref="D38:M38">SUM(D31:D37)</f>
        <v>0</v>
      </c>
      <c r="E38" s="214">
        <f t="shared" si="0"/>
        <v>0</v>
      </c>
      <c r="F38" s="214">
        <f t="shared" si="0"/>
        <v>0</v>
      </c>
      <c r="G38" s="214">
        <f t="shared" si="0"/>
        <v>0</v>
      </c>
      <c r="H38" s="214">
        <f t="shared" si="0"/>
        <v>0</v>
      </c>
      <c r="I38" s="214">
        <f t="shared" si="0"/>
        <v>0</v>
      </c>
      <c r="J38" s="214">
        <f t="shared" si="0"/>
        <v>0</v>
      </c>
      <c r="K38" s="214">
        <f t="shared" si="0"/>
        <v>0</v>
      </c>
      <c r="L38" s="214">
        <f t="shared" si="0"/>
        <v>0</v>
      </c>
      <c r="M38" s="214">
        <f t="shared" si="0"/>
        <v>0</v>
      </c>
      <c r="N38" s="31"/>
    </row>
    <row r="39" spans="2:14" s="32" customFormat="1" ht="16.5">
      <c r="B39" s="31"/>
      <c r="C39" s="31"/>
      <c r="D39" s="31"/>
      <c r="E39" s="31"/>
      <c r="F39" s="31"/>
      <c r="G39" s="31"/>
      <c r="H39" s="31"/>
      <c r="I39" s="31"/>
      <c r="J39" s="31"/>
      <c r="K39" s="31"/>
      <c r="L39" s="31"/>
      <c r="M39" s="31"/>
      <c r="N39" s="31"/>
    </row>
    <row r="40" spans="2:14" s="32" customFormat="1" ht="16.5">
      <c r="B40" s="31"/>
      <c r="C40" s="31"/>
      <c r="D40" s="31"/>
      <c r="E40" s="31"/>
      <c r="F40" s="31"/>
      <c r="G40" s="31"/>
      <c r="H40" s="31"/>
      <c r="I40" s="31"/>
      <c r="J40" s="31"/>
      <c r="K40" s="31"/>
      <c r="L40" s="31"/>
      <c r="M40" s="31"/>
      <c r="N40" s="31"/>
    </row>
  </sheetData>
  <sheetProtection password="CA59" sheet="1" objects="1" scenarios="1"/>
  <mergeCells count="21">
    <mergeCell ref="B10:M10"/>
    <mergeCell ref="B11:M11"/>
    <mergeCell ref="H27:I27"/>
    <mergeCell ref="H28:I28"/>
    <mergeCell ref="H29:I29"/>
    <mergeCell ref="B21:M21"/>
    <mergeCell ref="D29:E29"/>
    <mergeCell ref="F27:G27"/>
    <mergeCell ref="F28:G28"/>
    <mergeCell ref="F29:G29"/>
    <mergeCell ref="L29:M29"/>
    <mergeCell ref="B22:M22"/>
    <mergeCell ref="J27:K27"/>
    <mergeCell ref="J28:K28"/>
    <mergeCell ref="J29:K29"/>
    <mergeCell ref="D27:E27"/>
    <mergeCell ref="C15:M15"/>
    <mergeCell ref="C19:M19"/>
    <mergeCell ref="L27:M27"/>
    <mergeCell ref="L28:M28"/>
    <mergeCell ref="D28:E28"/>
  </mergeCells>
  <dataValidations count="2">
    <dataValidation type="whole" allowBlank="1" showInputMessage="1" showErrorMessage="1" sqref="D31:M37">
      <formula1>-999999999999</formula1>
      <formula2>999999999999</formula2>
    </dataValidation>
    <dataValidation type="list" allowBlank="1" showInputMessage="1" showErrorMessage="1" sqref="G24 G17 G13">
      <formula1>$P$8:$P$9</formula1>
    </dataValidation>
  </dataValidations>
  <printOptions horizontalCentered="1"/>
  <pageMargins left="0.22" right="0.17" top="0.6" bottom="0.76" header="0.5118110236220472" footer="0.5118110236220472"/>
  <pageSetup horizontalDpi="600" verticalDpi="600" orientation="landscape" scale="85" r:id="rId2"/>
  <headerFooter alignWithMargins="0">
    <oddFooter>&amp;RPage&amp;Pof&amp;N</oddFooter>
  </headerFooter>
  <drawing r:id="rId1"/>
</worksheet>
</file>

<file path=xl/worksheets/sheet28.xml><?xml version="1.0" encoding="utf-8"?>
<worksheet xmlns="http://schemas.openxmlformats.org/spreadsheetml/2006/main" xmlns:r="http://schemas.openxmlformats.org/officeDocument/2006/relationships">
  <sheetPr codeName="Sheet4"/>
  <dimension ref="B2:K65"/>
  <sheetViews>
    <sheetView showGridLines="0" zoomScalePageLayoutView="0" workbookViewId="0" topLeftCell="A1">
      <selection activeCell="A1" sqref="A1"/>
    </sheetView>
  </sheetViews>
  <sheetFormatPr defaultColWidth="9.140625" defaultRowHeight="15"/>
  <cols>
    <col min="1" max="1" width="2.7109375" style="29" customWidth="1"/>
    <col min="2" max="2" width="4.7109375" style="29" customWidth="1"/>
    <col min="3" max="3" width="59.421875" style="29" customWidth="1"/>
    <col min="4" max="4" width="12.421875" style="29" customWidth="1"/>
    <col min="5" max="5" width="102.00390625" style="29" customWidth="1"/>
    <col min="6" max="6" width="4.7109375" style="29" customWidth="1"/>
    <col min="7" max="7" width="9.140625" style="29" customWidth="1"/>
    <col min="8" max="8" width="0" style="29" hidden="1" customWidth="1"/>
    <col min="9" max="11" width="9.140625" style="29" hidden="1" customWidth="1"/>
    <col min="12" max="16384" width="9.140625" style="29" customWidth="1"/>
  </cols>
  <sheetData>
    <row r="1" ht="15"/>
    <row r="2" spans="5:6" ht="15">
      <c r="E2" s="30"/>
      <c r="F2" s="30"/>
    </row>
    <row r="3" spans="5:6" ht="15">
      <c r="E3" s="30"/>
      <c r="F3" s="30"/>
    </row>
    <row r="4" spans="5:6" ht="15">
      <c r="E4" s="30"/>
      <c r="F4" s="30"/>
    </row>
    <row r="5" spans="5:6" ht="15">
      <c r="E5" s="30"/>
      <c r="F5" s="30"/>
    </row>
    <row r="6" spans="2:6" ht="15">
      <c r="B6" s="30"/>
      <c r="C6" s="30"/>
      <c r="D6" s="30"/>
      <c r="E6" s="30"/>
      <c r="F6" s="30"/>
    </row>
    <row r="7" spans="2:6" ht="16.5">
      <c r="B7" s="31" t="str">
        <f>"Selected Project:  "&amp;BasicData!$E$12</f>
        <v>Selected Project:  Piloting Natural Resource Valuation within Environmental Impact Assessments</v>
      </c>
      <c r="C7" s="30"/>
      <c r="D7" s="30"/>
      <c r="E7" s="30"/>
      <c r="F7" s="30"/>
    </row>
    <row r="8" spans="2:8" ht="16.5">
      <c r="B8" s="30"/>
      <c r="C8" s="30"/>
      <c r="D8" s="30"/>
      <c r="E8" s="30"/>
      <c r="F8" s="30"/>
      <c r="H8" s="32" t="s">
        <v>125</v>
      </c>
    </row>
    <row r="9" spans="2:8" s="32" customFormat="1" ht="16.5">
      <c r="B9" s="31"/>
      <c r="C9" s="31"/>
      <c r="D9" s="31"/>
      <c r="E9" s="31"/>
      <c r="F9" s="31"/>
      <c r="H9" s="32" t="s">
        <v>126</v>
      </c>
    </row>
    <row r="10" spans="2:6" s="32" customFormat="1" ht="20.25">
      <c r="B10" s="230" t="s">
        <v>99</v>
      </c>
      <c r="C10" s="230"/>
      <c r="D10" s="230"/>
      <c r="E10" s="230"/>
      <c r="F10" s="31"/>
    </row>
    <row r="11" spans="2:6" s="32" customFormat="1" ht="16.5">
      <c r="B11" s="231"/>
      <c r="C11" s="231"/>
      <c r="D11" s="231"/>
      <c r="E11" s="231"/>
      <c r="F11" s="31"/>
    </row>
    <row r="12" spans="2:6" s="32" customFormat="1" ht="49.5">
      <c r="B12" s="33"/>
      <c r="C12" s="136" t="s">
        <v>267</v>
      </c>
      <c r="D12" s="4"/>
      <c r="E12" s="33"/>
      <c r="F12" s="31"/>
    </row>
    <row r="13" spans="2:6" s="32" customFormat="1" ht="90" customHeight="1">
      <c r="B13" s="33"/>
      <c r="C13" s="136" t="s">
        <v>184</v>
      </c>
      <c r="D13" s="33"/>
      <c r="E13" s="22"/>
      <c r="F13" s="31"/>
    </row>
    <row r="14" spans="2:6" s="32" customFormat="1" ht="16.5">
      <c r="B14" s="33"/>
      <c r="C14" s="33"/>
      <c r="D14" s="33"/>
      <c r="E14" s="33"/>
      <c r="F14" s="31"/>
    </row>
    <row r="15" spans="2:11" s="32" customFormat="1" ht="90" customHeight="1">
      <c r="B15" s="31"/>
      <c r="C15" s="136" t="s">
        <v>28</v>
      </c>
      <c r="D15" s="34"/>
      <c r="E15" s="22"/>
      <c r="F15" s="31"/>
      <c r="J15" s="32">
        <v>0</v>
      </c>
      <c r="K15" s="32" t="s">
        <v>288</v>
      </c>
    </row>
    <row r="16" spans="2:11" s="32" customFormat="1" ht="49.5">
      <c r="B16" s="31"/>
      <c r="C16" s="136" t="s">
        <v>29</v>
      </c>
      <c r="D16" s="4"/>
      <c r="E16" s="31"/>
      <c r="F16" s="31"/>
      <c r="J16" s="32">
        <v>1</v>
      </c>
      <c r="K16" s="35" t="s">
        <v>289</v>
      </c>
    </row>
    <row r="17" spans="2:11" s="32" customFormat="1" ht="90" customHeight="1">
      <c r="B17" s="31"/>
      <c r="C17" s="136" t="s">
        <v>30</v>
      </c>
      <c r="D17" s="34"/>
      <c r="E17" s="22"/>
      <c r="F17" s="31"/>
      <c r="J17" s="32">
        <f>J16+1</f>
        <v>2</v>
      </c>
      <c r="K17" s="32" t="s">
        <v>302</v>
      </c>
    </row>
    <row r="18" spans="2:11" s="32" customFormat="1" ht="16.5">
      <c r="B18" s="31"/>
      <c r="C18" s="34"/>
      <c r="D18" s="34"/>
      <c r="E18" s="31"/>
      <c r="F18" s="31"/>
      <c r="J18" s="32">
        <f aca="true" t="shared" si="0" ref="J18:J65">J17+1</f>
        <v>3</v>
      </c>
      <c r="K18" s="32" t="s">
        <v>290</v>
      </c>
    </row>
    <row r="19" spans="2:11" s="32" customFormat="1" ht="33">
      <c r="B19" s="31"/>
      <c r="C19" s="136" t="s">
        <v>284</v>
      </c>
      <c r="D19" s="4"/>
      <c r="E19" s="31"/>
      <c r="F19" s="31"/>
      <c r="J19" s="32">
        <f t="shared" si="0"/>
        <v>4</v>
      </c>
      <c r="K19" s="32" t="s">
        <v>291</v>
      </c>
    </row>
    <row r="20" spans="2:11" s="32" customFormat="1" ht="16.5">
      <c r="B20" s="31"/>
      <c r="C20" s="136" t="s">
        <v>285</v>
      </c>
      <c r="D20" s="4"/>
      <c r="E20" s="31"/>
      <c r="F20" s="31"/>
      <c r="J20" s="32">
        <f t="shared" si="0"/>
        <v>5</v>
      </c>
      <c r="K20" s="32" t="s">
        <v>292</v>
      </c>
    </row>
    <row r="21" spans="2:11" ht="33">
      <c r="B21" s="31"/>
      <c r="C21" s="136" t="s">
        <v>286</v>
      </c>
      <c r="D21" s="4"/>
      <c r="E21" s="31"/>
      <c r="F21" s="31"/>
      <c r="J21" s="32">
        <f t="shared" si="0"/>
        <v>6</v>
      </c>
      <c r="K21" s="32" t="s">
        <v>293</v>
      </c>
    </row>
    <row r="22" spans="2:11" ht="33">
      <c r="B22" s="31"/>
      <c r="C22" s="136" t="s">
        <v>287</v>
      </c>
      <c r="D22" s="4"/>
      <c r="E22" s="31"/>
      <c r="F22" s="31"/>
      <c r="J22" s="32">
        <f t="shared" si="0"/>
        <v>7</v>
      </c>
      <c r="K22" s="32" t="s">
        <v>294</v>
      </c>
    </row>
    <row r="23" spans="2:11" ht="33">
      <c r="B23" s="31"/>
      <c r="C23" s="136" t="s">
        <v>211</v>
      </c>
      <c r="D23" s="4"/>
      <c r="E23" s="31"/>
      <c r="F23" s="31"/>
      <c r="J23" s="32">
        <f t="shared" si="0"/>
        <v>8</v>
      </c>
      <c r="K23" s="32" t="s">
        <v>295</v>
      </c>
    </row>
    <row r="24" spans="2:11" ht="33">
      <c r="B24" s="31"/>
      <c r="C24" s="136" t="s">
        <v>212</v>
      </c>
      <c r="D24" s="4"/>
      <c r="E24" s="31"/>
      <c r="F24" s="31"/>
      <c r="J24" s="32">
        <f t="shared" si="0"/>
        <v>9</v>
      </c>
      <c r="K24" s="32" t="s">
        <v>296</v>
      </c>
    </row>
    <row r="25" spans="2:11" ht="16.5">
      <c r="B25" s="31"/>
      <c r="C25" s="138"/>
      <c r="D25" s="34"/>
      <c r="E25" s="31"/>
      <c r="F25" s="31"/>
      <c r="J25" s="32">
        <f t="shared" si="0"/>
        <v>10</v>
      </c>
      <c r="K25" s="32" t="s">
        <v>297</v>
      </c>
    </row>
    <row r="26" spans="2:11" ht="90" customHeight="1">
      <c r="B26" s="31"/>
      <c r="C26" s="136" t="s">
        <v>31</v>
      </c>
      <c r="D26" s="34"/>
      <c r="E26" s="22"/>
      <c r="F26" s="31"/>
      <c r="J26" s="32">
        <f t="shared" si="0"/>
        <v>11</v>
      </c>
      <c r="K26" s="32" t="s">
        <v>298</v>
      </c>
    </row>
    <row r="27" spans="2:11" ht="16.5">
      <c r="B27" s="31"/>
      <c r="C27" s="31"/>
      <c r="D27" s="34"/>
      <c r="E27" s="31"/>
      <c r="F27" s="31"/>
      <c r="J27" s="32">
        <f t="shared" si="0"/>
        <v>12</v>
      </c>
      <c r="K27" s="32" t="s">
        <v>299</v>
      </c>
    </row>
    <row r="28" spans="2:11" ht="16.5">
      <c r="B28" s="31"/>
      <c r="C28" s="31"/>
      <c r="D28" s="34"/>
      <c r="E28" s="31"/>
      <c r="F28" s="31"/>
      <c r="J28" s="32">
        <f t="shared" si="0"/>
        <v>13</v>
      </c>
      <c r="K28" s="32" t="s">
        <v>300</v>
      </c>
    </row>
    <row r="29" spans="2:11" ht="16.5">
      <c r="B29" s="31"/>
      <c r="C29" s="31"/>
      <c r="D29" s="34"/>
      <c r="E29" s="31"/>
      <c r="F29" s="31"/>
      <c r="J29" s="32">
        <f t="shared" si="0"/>
        <v>14</v>
      </c>
      <c r="K29" s="32" t="s">
        <v>301</v>
      </c>
    </row>
    <row r="30" spans="2:11" ht="16.5">
      <c r="B30" s="31"/>
      <c r="C30" s="31" t="s">
        <v>210</v>
      </c>
      <c r="D30" s="34"/>
      <c r="E30" s="31"/>
      <c r="F30" s="31"/>
      <c r="J30" s="32">
        <f t="shared" si="0"/>
        <v>15</v>
      </c>
      <c r="K30" s="32" t="s">
        <v>303</v>
      </c>
    </row>
    <row r="31" spans="2:10" ht="16.5">
      <c r="B31" s="31"/>
      <c r="C31" s="34"/>
      <c r="D31" s="34"/>
      <c r="E31" s="31"/>
      <c r="F31" s="31"/>
      <c r="J31" s="32">
        <f t="shared" si="0"/>
        <v>16</v>
      </c>
    </row>
    <row r="32" ht="16.5">
      <c r="J32" s="32">
        <f t="shared" si="0"/>
        <v>17</v>
      </c>
    </row>
    <row r="33" ht="16.5">
      <c r="J33" s="32">
        <f t="shared" si="0"/>
        <v>18</v>
      </c>
    </row>
    <row r="34" ht="16.5">
      <c r="J34" s="32">
        <f t="shared" si="0"/>
        <v>19</v>
      </c>
    </row>
    <row r="35" ht="16.5">
      <c r="J35" s="32">
        <f t="shared" si="0"/>
        <v>20</v>
      </c>
    </row>
    <row r="36" ht="16.5">
      <c r="J36" s="32">
        <f t="shared" si="0"/>
        <v>21</v>
      </c>
    </row>
    <row r="37" ht="16.5">
      <c r="J37" s="32">
        <f t="shared" si="0"/>
        <v>22</v>
      </c>
    </row>
    <row r="38" ht="16.5">
      <c r="J38" s="32">
        <f t="shared" si="0"/>
        <v>23</v>
      </c>
    </row>
    <row r="39" ht="16.5">
      <c r="J39" s="32">
        <f t="shared" si="0"/>
        <v>24</v>
      </c>
    </row>
    <row r="40" ht="16.5">
      <c r="J40" s="32">
        <f t="shared" si="0"/>
        <v>25</v>
      </c>
    </row>
    <row r="41" ht="16.5">
      <c r="J41" s="32">
        <f t="shared" si="0"/>
        <v>26</v>
      </c>
    </row>
    <row r="42" ht="16.5">
      <c r="J42" s="32">
        <f t="shared" si="0"/>
        <v>27</v>
      </c>
    </row>
    <row r="43" ht="16.5">
      <c r="J43" s="32">
        <f t="shared" si="0"/>
        <v>28</v>
      </c>
    </row>
    <row r="44" ht="16.5">
      <c r="J44" s="32">
        <f t="shared" si="0"/>
        <v>29</v>
      </c>
    </row>
    <row r="45" ht="16.5">
      <c r="J45" s="32">
        <f t="shared" si="0"/>
        <v>30</v>
      </c>
    </row>
    <row r="46" ht="16.5">
      <c r="J46" s="32">
        <f t="shared" si="0"/>
        <v>31</v>
      </c>
    </row>
    <row r="47" ht="16.5">
      <c r="J47" s="32">
        <f t="shared" si="0"/>
        <v>32</v>
      </c>
    </row>
    <row r="48" ht="16.5">
      <c r="J48" s="32">
        <f t="shared" si="0"/>
        <v>33</v>
      </c>
    </row>
    <row r="49" ht="16.5">
      <c r="J49" s="32">
        <f t="shared" si="0"/>
        <v>34</v>
      </c>
    </row>
    <row r="50" ht="16.5">
      <c r="J50" s="32">
        <f t="shared" si="0"/>
        <v>35</v>
      </c>
    </row>
    <row r="51" ht="16.5">
      <c r="J51" s="32">
        <f t="shared" si="0"/>
        <v>36</v>
      </c>
    </row>
    <row r="52" ht="16.5">
      <c r="J52" s="32">
        <f t="shared" si="0"/>
        <v>37</v>
      </c>
    </row>
    <row r="53" ht="16.5">
      <c r="J53" s="32">
        <f t="shared" si="0"/>
        <v>38</v>
      </c>
    </row>
    <row r="54" ht="16.5">
      <c r="J54" s="32">
        <f t="shared" si="0"/>
        <v>39</v>
      </c>
    </row>
    <row r="55" ht="16.5">
      <c r="J55" s="32">
        <f t="shared" si="0"/>
        <v>40</v>
      </c>
    </row>
    <row r="56" ht="16.5">
      <c r="J56" s="32">
        <f t="shared" si="0"/>
        <v>41</v>
      </c>
    </row>
    <row r="57" ht="16.5">
      <c r="J57" s="32">
        <f t="shared" si="0"/>
        <v>42</v>
      </c>
    </row>
    <row r="58" ht="16.5">
      <c r="J58" s="32">
        <f t="shared" si="0"/>
        <v>43</v>
      </c>
    </row>
    <row r="59" ht="16.5">
      <c r="J59" s="32">
        <f t="shared" si="0"/>
        <v>44</v>
      </c>
    </row>
    <row r="60" ht="16.5">
      <c r="J60" s="32">
        <f t="shared" si="0"/>
        <v>45</v>
      </c>
    </row>
    <row r="61" ht="16.5">
      <c r="J61" s="32">
        <f t="shared" si="0"/>
        <v>46</v>
      </c>
    </row>
    <row r="62" ht="16.5">
      <c r="J62" s="32">
        <f t="shared" si="0"/>
        <v>47</v>
      </c>
    </row>
    <row r="63" ht="16.5">
      <c r="J63" s="32">
        <f t="shared" si="0"/>
        <v>48</v>
      </c>
    </row>
    <row r="64" ht="16.5">
      <c r="J64" s="32">
        <f t="shared" si="0"/>
        <v>49</v>
      </c>
    </row>
    <row r="65" ht="16.5">
      <c r="J65" s="32">
        <f t="shared" si="0"/>
        <v>50</v>
      </c>
    </row>
  </sheetData>
  <sheetProtection password="CA59" sheet="1" objects="1" scenarios="1"/>
  <mergeCells count="2">
    <mergeCell ref="B10:E10"/>
    <mergeCell ref="B11:E11"/>
  </mergeCells>
  <dataValidations count="4">
    <dataValidation type="list" allowBlank="1" showInputMessage="1" showErrorMessage="1" sqref="D19:D22">
      <formula1>$J$15:$J$65</formula1>
    </dataValidation>
    <dataValidation type="list" allowBlank="1" showInputMessage="1" showErrorMessage="1" sqref="D23:D24">
      <formula1>$K$15:$K$30</formula1>
    </dataValidation>
    <dataValidation type="list" allowBlank="1" showInputMessage="1" showErrorMessage="1" sqref="D16">
      <formula1>$H$8:$H$9</formula1>
    </dataValidation>
    <dataValidation type="list" allowBlank="1" showInputMessage="1" showErrorMessage="1" sqref="D12">
      <formula1>$J$15:$J$18</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2"/>
  <dimension ref="A1:N18"/>
  <sheetViews>
    <sheetView zoomScalePageLayoutView="0" workbookViewId="0" topLeftCell="A1">
      <selection activeCell="D19" sqref="D19"/>
    </sheetView>
  </sheetViews>
  <sheetFormatPr defaultColWidth="9.140625" defaultRowHeight="15"/>
  <cols>
    <col min="1" max="1" width="12.7109375" style="0" bestFit="1" customWidth="1"/>
    <col min="2" max="2" width="7.28125" style="0" customWidth="1"/>
    <col min="3" max="3" width="29.421875" style="0" customWidth="1"/>
    <col min="4" max="4" width="4.28125" style="0" bestFit="1" customWidth="1"/>
    <col min="5" max="5" width="6.8515625" style="0" customWidth="1"/>
    <col min="6" max="6" width="32.28125" style="153" customWidth="1"/>
    <col min="7" max="7" width="78.00390625" style="162" customWidth="1"/>
  </cols>
  <sheetData>
    <row r="1" spans="1:14" ht="15">
      <c r="A1" s="148" t="s">
        <v>213</v>
      </c>
      <c r="B1" s="148" t="s">
        <v>214</v>
      </c>
      <c r="C1" s="148" t="s">
        <v>215</v>
      </c>
      <c r="D1" s="148"/>
      <c r="E1" s="148" t="s">
        <v>216</v>
      </c>
      <c r="F1" s="149" t="s">
        <v>217</v>
      </c>
      <c r="G1" s="161" t="s">
        <v>218</v>
      </c>
      <c r="M1">
        <v>1</v>
      </c>
      <c r="N1" t="s">
        <v>101</v>
      </c>
    </row>
    <row r="2" spans="1:14" ht="18.75">
      <c r="A2" s="148"/>
      <c r="B2" s="148"/>
      <c r="C2" s="148"/>
      <c r="D2" s="148"/>
      <c r="E2" s="148"/>
      <c r="F2" s="149"/>
      <c r="G2" s="163" t="s">
        <v>904</v>
      </c>
      <c r="M2">
        <f>M1+1</f>
        <v>2</v>
      </c>
      <c r="N2" t="s">
        <v>102</v>
      </c>
    </row>
    <row r="3" spans="1:14" ht="15">
      <c r="A3" s="148"/>
      <c r="B3" s="148"/>
      <c r="C3" s="148"/>
      <c r="D3" s="148"/>
      <c r="E3" s="148"/>
      <c r="F3" s="149"/>
      <c r="G3" s="161"/>
      <c r="M3">
        <f>M2+1</f>
        <v>3</v>
      </c>
      <c r="N3" t="s">
        <v>103</v>
      </c>
    </row>
    <row r="4" spans="1:14" ht="15">
      <c r="A4" s="148"/>
      <c r="B4" s="148"/>
      <c r="C4" s="148"/>
      <c r="D4" s="148"/>
      <c r="E4" s="148"/>
      <c r="F4" s="149"/>
      <c r="G4" s="160" t="s">
        <v>905</v>
      </c>
      <c r="M4" t="e">
        <f>#REF!+1</f>
        <v>#REF!</v>
      </c>
      <c r="N4" t="s">
        <v>108</v>
      </c>
    </row>
    <row r="5" spans="1:14" ht="15">
      <c r="A5" t="s">
        <v>219</v>
      </c>
      <c r="B5" t="s">
        <v>224</v>
      </c>
      <c r="C5" t="s">
        <v>128</v>
      </c>
      <c r="D5" t="s">
        <v>225</v>
      </c>
      <c r="E5" t="s">
        <v>222</v>
      </c>
      <c r="F5" s="150" t="s">
        <v>128</v>
      </c>
      <c r="G5" s="162">
        <f>IF(H5="","",H5)</f>
      </c>
      <c r="M5" t="e">
        <f>M4+1</f>
        <v>#REF!</v>
      </c>
      <c r="N5" t="s">
        <v>109</v>
      </c>
    </row>
    <row r="6" spans="6:14" ht="15">
      <c r="F6" s="149"/>
      <c r="M6" t="e">
        <f>M5+1</f>
        <v>#REF!</v>
      </c>
      <c r="N6" t="s">
        <v>110</v>
      </c>
    </row>
    <row r="7" spans="1:14" ht="15">
      <c r="A7" s="148"/>
      <c r="B7" s="148"/>
      <c r="C7" s="148"/>
      <c r="D7" s="148"/>
      <c r="E7" s="148"/>
      <c r="F7" s="149"/>
      <c r="G7" s="160" t="s">
        <v>906</v>
      </c>
      <c r="M7" t="e">
        <f>M6+1</f>
        <v>#REF!</v>
      </c>
      <c r="N7" t="s">
        <v>111</v>
      </c>
    </row>
    <row r="8" spans="1:7" ht="15">
      <c r="A8" t="s">
        <v>532</v>
      </c>
      <c r="B8" t="s">
        <v>902</v>
      </c>
      <c r="C8" t="s">
        <v>599</v>
      </c>
      <c r="D8" t="s">
        <v>220</v>
      </c>
      <c r="E8" t="s">
        <v>222</v>
      </c>
      <c r="F8" s="157" t="s">
        <v>532</v>
      </c>
      <c r="G8" s="162">
        <f>IF(H8="","",H8)</f>
      </c>
    </row>
    <row r="9" ht="15">
      <c r="F9" s="149"/>
    </row>
    <row r="10" spans="6:7" ht="15">
      <c r="F10" s="149"/>
      <c r="G10" s="160" t="s">
        <v>907</v>
      </c>
    </row>
    <row r="11" spans="1:7" ht="15">
      <c r="A11" t="s">
        <v>273</v>
      </c>
      <c r="B11" t="s">
        <v>629</v>
      </c>
      <c r="C11" t="s">
        <v>20</v>
      </c>
      <c r="D11" s="153" t="s">
        <v>891</v>
      </c>
      <c r="E11" s="153" t="s">
        <v>222</v>
      </c>
      <c r="F11" s="158" t="s">
        <v>275</v>
      </c>
      <c r="G11" s="162">
        <f>IF(H11="","",H11)</f>
      </c>
    </row>
    <row r="12" spans="6:7" ht="15">
      <c r="F12" s="149"/>
      <c r="G12" s="160"/>
    </row>
    <row r="13" spans="6:7" ht="15">
      <c r="F13" s="149"/>
      <c r="G13" s="160" t="s">
        <v>908</v>
      </c>
    </row>
    <row r="14" spans="1:7" ht="15">
      <c r="A14" t="s">
        <v>532</v>
      </c>
      <c r="B14" t="s">
        <v>903</v>
      </c>
      <c r="C14" t="s">
        <v>341</v>
      </c>
      <c r="D14" t="s">
        <v>247</v>
      </c>
      <c r="E14" t="s">
        <v>222</v>
      </c>
      <c r="F14" s="157" t="s">
        <v>868</v>
      </c>
      <c r="G14" s="162">
        <f>IF(H14="","",H14)</f>
      </c>
    </row>
    <row r="15" spans="6:7" ht="15">
      <c r="F15" s="149"/>
      <c r="G15" s="160"/>
    </row>
    <row r="16" spans="6:7" ht="15">
      <c r="F16" s="149"/>
      <c r="G16" s="160" t="s">
        <v>909</v>
      </c>
    </row>
    <row r="17" spans="1:7" ht="15">
      <c r="A17" t="s">
        <v>900</v>
      </c>
      <c r="B17" t="s">
        <v>820</v>
      </c>
      <c r="C17" t="s">
        <v>28</v>
      </c>
      <c r="D17" t="s">
        <v>901</v>
      </c>
      <c r="E17" t="s">
        <v>222</v>
      </c>
      <c r="F17" s="159" t="s">
        <v>900</v>
      </c>
      <c r="G17" s="162" t="s">
        <v>544</v>
      </c>
    </row>
    <row r="18" spans="1:7" ht="15">
      <c r="A18" t="s">
        <v>900</v>
      </c>
      <c r="B18" t="s">
        <v>794</v>
      </c>
      <c r="C18" t="s">
        <v>30</v>
      </c>
      <c r="D18" t="s">
        <v>855</v>
      </c>
      <c r="E18" t="s">
        <v>222</v>
      </c>
      <c r="F18" s="159" t="s">
        <v>900</v>
      </c>
      <c r="G18" s="162" t="s">
        <v>544</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3"/>
  <dimension ref="A1:P361"/>
  <sheetViews>
    <sheetView zoomScalePageLayoutView="0" workbookViewId="0" topLeftCell="A65">
      <selection activeCell="D362" sqref="D362"/>
    </sheetView>
  </sheetViews>
  <sheetFormatPr defaultColWidth="9.140625" defaultRowHeight="15"/>
  <cols>
    <col min="1" max="1" width="12.7109375" style="169" bestFit="1" customWidth="1"/>
    <col min="2" max="2" width="6.00390625" style="169" customWidth="1"/>
    <col min="3" max="3" width="21.421875" style="169" customWidth="1"/>
    <col min="4" max="4" width="8.57421875" style="169" customWidth="1"/>
    <col min="5" max="5" width="6.00390625" style="169" customWidth="1"/>
    <col min="6" max="6" width="6.00390625" style="192" customWidth="1"/>
    <col min="7" max="8" width="40.8515625" style="186" customWidth="1"/>
  </cols>
  <sheetData>
    <row r="1" spans="1:16" ht="15">
      <c r="A1" s="149" t="s">
        <v>213</v>
      </c>
      <c r="B1" s="149" t="s">
        <v>214</v>
      </c>
      <c r="C1" s="149" t="s">
        <v>215</v>
      </c>
      <c r="D1" s="149"/>
      <c r="E1" s="149" t="s">
        <v>216</v>
      </c>
      <c r="F1" s="183" t="s">
        <v>217</v>
      </c>
      <c r="G1" s="218"/>
      <c r="H1" s="218"/>
      <c r="O1">
        <v>1</v>
      </c>
      <c r="P1" t="s">
        <v>101</v>
      </c>
    </row>
    <row r="2" spans="1:16" ht="15">
      <c r="A2" s="149"/>
      <c r="B2" s="149"/>
      <c r="C2" s="149"/>
      <c r="D2" s="149"/>
      <c r="E2" s="149"/>
      <c r="F2" s="183"/>
      <c r="G2" s="218"/>
      <c r="H2" s="218"/>
      <c r="O2">
        <f>O1+1</f>
        <v>2</v>
      </c>
      <c r="P2" t="s">
        <v>102</v>
      </c>
    </row>
    <row r="3" spans="1:16" ht="15">
      <c r="A3" s="149"/>
      <c r="B3" s="149"/>
      <c r="C3" s="149"/>
      <c r="D3" s="149"/>
      <c r="E3" s="149"/>
      <c r="F3" s="183"/>
      <c r="G3" s="218"/>
      <c r="H3" s="218"/>
      <c r="O3">
        <f aca="true" t="shared" si="0" ref="O3:O12">O2+1</f>
        <v>3</v>
      </c>
      <c r="P3" t="s">
        <v>103</v>
      </c>
    </row>
    <row r="4" spans="1:16" ht="15">
      <c r="A4" s="149"/>
      <c r="B4" s="149"/>
      <c r="C4" s="149"/>
      <c r="D4" s="149"/>
      <c r="E4" s="149"/>
      <c r="F4" s="183"/>
      <c r="G4" s="218"/>
      <c r="H4" s="218"/>
      <c r="O4">
        <f t="shared" si="0"/>
        <v>4</v>
      </c>
      <c r="P4" t="s">
        <v>104</v>
      </c>
    </row>
    <row r="5" spans="1:16" ht="15">
      <c r="A5" s="149"/>
      <c r="B5" s="149"/>
      <c r="C5" s="149"/>
      <c r="D5" s="149"/>
      <c r="E5" s="149"/>
      <c r="F5" s="183"/>
      <c r="G5" s="218"/>
      <c r="H5" s="218"/>
      <c r="O5">
        <f t="shared" si="0"/>
        <v>5</v>
      </c>
      <c r="P5" t="s">
        <v>399</v>
      </c>
    </row>
    <row r="6" spans="1:16" ht="15">
      <c r="A6" s="149"/>
      <c r="B6" s="149"/>
      <c r="C6" s="149"/>
      <c r="D6" s="149"/>
      <c r="E6" s="149"/>
      <c r="F6" s="183"/>
      <c r="G6" s="218"/>
      <c r="H6" s="218"/>
      <c r="O6">
        <f t="shared" si="0"/>
        <v>6</v>
      </c>
      <c r="P6" t="s">
        <v>105</v>
      </c>
    </row>
    <row r="7" spans="1:16" ht="15">
      <c r="A7" s="149"/>
      <c r="B7" s="149"/>
      <c r="C7" s="149"/>
      <c r="D7" s="149"/>
      <c r="E7" s="149"/>
      <c r="F7" s="183"/>
      <c r="G7" s="218"/>
      <c r="H7" s="218"/>
      <c r="O7">
        <f t="shared" si="0"/>
        <v>7</v>
      </c>
      <c r="P7" t="s">
        <v>106</v>
      </c>
    </row>
    <row r="8" spans="1:16" ht="15">
      <c r="A8" s="149"/>
      <c r="B8" s="149"/>
      <c r="C8" s="149"/>
      <c r="D8" s="149"/>
      <c r="E8" s="149"/>
      <c r="F8" s="183"/>
      <c r="G8" s="218"/>
      <c r="H8" s="218"/>
      <c r="O8">
        <f t="shared" si="0"/>
        <v>8</v>
      </c>
      <c r="P8" t="s">
        <v>107</v>
      </c>
    </row>
    <row r="9" spans="1:16" ht="15">
      <c r="A9" s="149"/>
      <c r="B9" s="149"/>
      <c r="C9" s="149"/>
      <c r="D9" s="149"/>
      <c r="E9" s="149"/>
      <c r="F9" s="183"/>
      <c r="G9" s="218"/>
      <c r="H9" s="218"/>
      <c r="O9">
        <f t="shared" si="0"/>
        <v>9</v>
      </c>
      <c r="P9" t="s">
        <v>108</v>
      </c>
    </row>
    <row r="10" spans="1:16" ht="18.75">
      <c r="A10" s="149"/>
      <c r="B10" s="149"/>
      <c r="C10" s="149"/>
      <c r="D10" s="149"/>
      <c r="E10" s="149"/>
      <c r="F10" s="183"/>
      <c r="G10" s="221" t="s">
        <v>911</v>
      </c>
      <c r="H10" s="221"/>
      <c r="O10">
        <f t="shared" si="0"/>
        <v>10</v>
      </c>
      <c r="P10" t="s">
        <v>109</v>
      </c>
    </row>
    <row r="11" spans="1:16" ht="36" customHeight="1">
      <c r="A11" s="149"/>
      <c r="B11" s="149"/>
      <c r="C11" s="149"/>
      <c r="D11" s="149"/>
      <c r="E11" s="149"/>
      <c r="F11" s="183"/>
      <c r="G11" s="222" t="s">
        <v>910</v>
      </c>
      <c r="H11" s="222"/>
      <c r="O11">
        <f t="shared" si="0"/>
        <v>11</v>
      </c>
      <c r="P11" t="s">
        <v>110</v>
      </c>
    </row>
    <row r="12" spans="1:16" ht="15">
      <c r="A12" s="149"/>
      <c r="B12" s="149"/>
      <c r="C12" s="149"/>
      <c r="D12" s="149"/>
      <c r="E12" s="149"/>
      <c r="F12" s="183"/>
      <c r="G12" s="218"/>
      <c r="H12" s="218"/>
      <c r="O12">
        <f t="shared" si="0"/>
        <v>12</v>
      </c>
      <c r="P12" t="s">
        <v>111</v>
      </c>
    </row>
    <row r="13" spans="1:9" ht="15">
      <c r="A13" s="169" t="s">
        <v>219</v>
      </c>
      <c r="B13" s="169" t="s">
        <v>220</v>
      </c>
      <c r="C13" s="169" t="s">
        <v>129</v>
      </c>
      <c r="D13" s="169" t="s">
        <v>221</v>
      </c>
      <c r="E13" s="169" t="s">
        <v>222</v>
      </c>
      <c r="F13" s="184" t="s">
        <v>223</v>
      </c>
      <c r="G13" s="223" t="str">
        <f>IF(I13="","",I13)</f>
        <v>227 - Biodiversity Conservation and Protected Area Management</v>
      </c>
      <c r="H13" s="223"/>
      <c r="I13" t="s">
        <v>96</v>
      </c>
    </row>
    <row r="14" spans="1:8" ht="15">
      <c r="A14" s="149"/>
      <c r="B14" s="149"/>
      <c r="C14" s="149"/>
      <c r="D14" s="149"/>
      <c r="E14" s="149"/>
      <c r="F14" s="183"/>
      <c r="G14" s="218"/>
      <c r="H14" s="218"/>
    </row>
    <row r="15" spans="1:10" s="169" customFormat="1" ht="15">
      <c r="A15" s="169" t="s">
        <v>219</v>
      </c>
      <c r="B15" s="169" t="s">
        <v>236</v>
      </c>
      <c r="C15" s="169" t="s">
        <v>133</v>
      </c>
      <c r="D15" s="169" t="s">
        <v>237</v>
      </c>
      <c r="E15" s="169" t="s">
        <v>238</v>
      </c>
      <c r="F15" s="185" t="s">
        <v>239</v>
      </c>
      <c r="G15" s="198" t="s">
        <v>239</v>
      </c>
      <c r="H15" s="186" t="str">
        <f>IF(I15="","",I15)</f>
        <v>FP</v>
      </c>
      <c r="I15" t="s">
        <v>543</v>
      </c>
      <c r="J15"/>
    </row>
    <row r="16" spans="1:10" s="169" customFormat="1" ht="15">
      <c r="A16" s="169" t="s">
        <v>219</v>
      </c>
      <c r="B16" s="169" t="s">
        <v>247</v>
      </c>
      <c r="C16" s="169" t="s">
        <v>390</v>
      </c>
      <c r="D16" s="169" t="s">
        <v>248</v>
      </c>
      <c r="E16" s="169" t="s">
        <v>238</v>
      </c>
      <c r="F16" s="187" t="s">
        <v>249</v>
      </c>
      <c r="G16" s="198" t="s">
        <v>249</v>
      </c>
      <c r="H16" s="186" t="str">
        <f>IF(I16="","",I16)</f>
        <v>Biodiversity</v>
      </c>
      <c r="I16" t="s">
        <v>117</v>
      </c>
      <c r="J16"/>
    </row>
    <row r="17" spans="1:10" s="169" customFormat="1" ht="15">
      <c r="A17" s="169" t="s">
        <v>529</v>
      </c>
      <c r="B17" s="169" t="s">
        <v>810</v>
      </c>
      <c r="C17" s="169" t="s">
        <v>419</v>
      </c>
      <c r="D17" s="169" t="s">
        <v>811</v>
      </c>
      <c r="E17" s="169" t="s">
        <v>222</v>
      </c>
      <c r="F17" s="188" t="s">
        <v>419</v>
      </c>
      <c r="G17" s="198" t="s">
        <v>912</v>
      </c>
      <c r="H17" s="186" t="str">
        <f>IF(I17="","",I17)</f>
        <v>Mirey Atallah-Auge</v>
      </c>
      <c r="I17" t="s">
        <v>1107</v>
      </c>
      <c r="J17"/>
    </row>
    <row r="18" spans="1:8" ht="15">
      <c r="A18" s="149"/>
      <c r="B18" s="149"/>
      <c r="C18" s="149"/>
      <c r="D18" s="149"/>
      <c r="E18" s="149"/>
      <c r="F18" s="183"/>
      <c r="G18" s="198" t="s">
        <v>913</v>
      </c>
      <c r="H18" s="186" t="str">
        <f>IF(I357="","",H357)</f>
        <v>Syria, </v>
      </c>
    </row>
    <row r="19" spans="1:13" s="169" customFormat="1" ht="15">
      <c r="A19" s="169" t="s">
        <v>219</v>
      </c>
      <c r="B19" s="169" t="s">
        <v>262</v>
      </c>
      <c r="C19" s="169" t="s">
        <v>306</v>
      </c>
      <c r="D19" s="169" t="s">
        <v>263</v>
      </c>
      <c r="E19" s="169" t="s">
        <v>258</v>
      </c>
      <c r="F19" s="189" t="s">
        <v>306</v>
      </c>
      <c r="G19" s="198" t="s">
        <v>914</v>
      </c>
      <c r="H19" s="186" t="str">
        <f>IF(I19="","",K19&amp;"-"&amp;L19&amp;"-"&amp;M19)</f>
        <v>18-Feb-2005</v>
      </c>
      <c r="I19">
        <v>38401</v>
      </c>
      <c r="J19"/>
      <c r="K19">
        <f>DAY(I19)</f>
        <v>18</v>
      </c>
      <c r="L19" t="str">
        <f>VLOOKUP(MONTH(I19),O:P,2,FALSE)</f>
        <v>Feb</v>
      </c>
      <c r="M19">
        <f>YEAR(I19)</f>
        <v>2005</v>
      </c>
    </row>
    <row r="20" spans="1:13" s="169" customFormat="1" ht="15">
      <c r="A20" s="169" t="s">
        <v>219</v>
      </c>
      <c r="B20" s="169" t="s">
        <v>621</v>
      </c>
      <c r="C20" s="169" t="s">
        <v>1</v>
      </c>
      <c r="D20" s="169" t="s">
        <v>622</v>
      </c>
      <c r="E20" s="169" t="s">
        <v>258</v>
      </c>
      <c r="F20" s="189" t="s">
        <v>1</v>
      </c>
      <c r="G20" s="198" t="s">
        <v>915</v>
      </c>
      <c r="H20" s="186" t="str">
        <f>IF(I20="","",K20&amp;"-"&amp;L20&amp;"-"&amp;M20)</f>
        <v>15-Aug-2012</v>
      </c>
      <c r="I20">
        <v>41136</v>
      </c>
      <c r="J20"/>
      <c r="K20">
        <f>DAY(I20)</f>
        <v>15</v>
      </c>
      <c r="L20" t="str">
        <f>VLOOKUP(MONTH(I20),O:P,2,FALSE)</f>
        <v>Aug</v>
      </c>
      <c r="M20">
        <f>YEAR(I20)</f>
        <v>2012</v>
      </c>
    </row>
    <row r="21" spans="1:8" ht="15">
      <c r="A21" s="149"/>
      <c r="B21" s="149"/>
      <c r="C21" s="149"/>
      <c r="D21" s="149"/>
      <c r="E21" s="149"/>
      <c r="F21" s="183"/>
      <c r="G21" s="218"/>
      <c r="H21" s="218"/>
    </row>
    <row r="22" spans="1:8" ht="15.75">
      <c r="A22" s="149"/>
      <c r="B22" s="149"/>
      <c r="C22" s="149"/>
      <c r="D22" s="149"/>
      <c r="E22" s="149"/>
      <c r="F22" s="183"/>
      <c r="G22" s="215" t="s">
        <v>916</v>
      </c>
      <c r="H22" s="215"/>
    </row>
    <row r="23" spans="1:9" ht="15">
      <c r="A23" s="169" t="s">
        <v>219</v>
      </c>
      <c r="B23" s="169" t="s">
        <v>224</v>
      </c>
      <c r="C23" s="169" t="s">
        <v>128</v>
      </c>
      <c r="D23" s="169" t="s">
        <v>225</v>
      </c>
      <c r="E23" s="169" t="s">
        <v>222</v>
      </c>
      <c r="F23" s="184" t="s">
        <v>128</v>
      </c>
      <c r="G23" s="217" t="str">
        <f>IF(I23="","",I23)</f>
        <v>The project will demonstrate practical methods of protected area management that effectively conserve biodiversity and protect the interests of local communities while supporting the consolidation of an enabling environment that will facilitate replication throughout the country. In order to achieve this objective, the project will produce three outcomes: (i) Policies, legislation and institutional systems are in place that allow for the wise selection and effective operation of protected areas that conserve globally significant biodiversity; (ii) Effective techniques for PA management and biodiversity conservation have been demonstrated at three sites totaling approximately 60,000 ha. and are available for replication, and; (iii) Sustainable use of natural resources in and around protected areas has been demonstrated through the development and implementation of a program for alternative sustainable livelihoods and community resource management.</v>
      </c>
      <c r="H23" s="217"/>
      <c r="I23" t="s">
        <v>317</v>
      </c>
    </row>
    <row r="24" spans="1:8" ht="15">
      <c r="A24" s="149"/>
      <c r="B24" s="149"/>
      <c r="C24" s="149"/>
      <c r="D24" s="149"/>
      <c r="E24" s="149"/>
      <c r="F24" s="183"/>
      <c r="G24" s="218"/>
      <c r="H24" s="218"/>
    </row>
    <row r="25" spans="1:8" ht="15.75">
      <c r="A25" s="149"/>
      <c r="B25" s="149"/>
      <c r="C25" s="149"/>
      <c r="D25" s="149"/>
      <c r="E25" s="149"/>
      <c r="F25" s="183"/>
      <c r="G25" s="215" t="s">
        <v>917</v>
      </c>
      <c r="H25" s="215"/>
    </row>
    <row r="26" spans="1:10" s="169" customFormat="1" ht="15">
      <c r="A26" s="169" t="s">
        <v>219</v>
      </c>
      <c r="B26" s="169" t="s">
        <v>768</v>
      </c>
      <c r="C26" s="169" t="s">
        <v>416</v>
      </c>
      <c r="D26" s="169" t="s">
        <v>769</v>
      </c>
      <c r="E26" s="169" t="s">
        <v>222</v>
      </c>
      <c r="F26" s="185" t="str">
        <f>LEFT(C26,25)</f>
        <v>List documents/ reports/ </v>
      </c>
      <c r="G26" s="217" t="str">
        <f>IF(I26="","",I26)</f>
        <v>4 reports on Project identification and progress.
2 brochures on project 3 sites.
18article at local newspaper.
                                                                                                                                                                                                                                                                                                                              </v>
      </c>
      <c r="H26" s="217"/>
      <c r="I26" t="s">
        <v>319</v>
      </c>
      <c r="J26"/>
    </row>
    <row r="27" spans="1:8" ht="15">
      <c r="A27" s="149"/>
      <c r="B27" s="149"/>
      <c r="C27" s="149"/>
      <c r="D27" s="149"/>
      <c r="E27" s="149"/>
      <c r="F27" s="183"/>
      <c r="G27" s="218"/>
      <c r="H27" s="218"/>
    </row>
    <row r="28" spans="1:8" ht="15.75">
      <c r="A28" s="149"/>
      <c r="B28" s="149"/>
      <c r="C28" s="149"/>
      <c r="D28" s="149"/>
      <c r="E28" s="149"/>
      <c r="F28" s="183"/>
      <c r="G28" s="215" t="s">
        <v>918</v>
      </c>
      <c r="H28" s="215"/>
    </row>
    <row r="29" spans="1:10" s="169" customFormat="1" ht="15">
      <c r="A29" s="169" t="s">
        <v>219</v>
      </c>
      <c r="B29" s="169" t="s">
        <v>770</v>
      </c>
      <c r="C29" s="169" t="s">
        <v>417</v>
      </c>
      <c r="D29" s="169" t="s">
        <v>771</v>
      </c>
      <c r="E29" s="169" t="s">
        <v>222</v>
      </c>
      <c r="F29" s="185" t="str">
        <f>LEFT(C29,25)</f>
        <v>List the Website address </v>
      </c>
      <c r="G29" s="217" t="str">
        <f>IF(I29="","",I29)</f>
        <v>www.pa-syria.com</v>
      </c>
      <c r="H29" s="217"/>
      <c r="I29" t="s">
        <v>320</v>
      </c>
      <c r="J29"/>
    </row>
    <row r="30" spans="1:8" ht="15">
      <c r="A30" s="149"/>
      <c r="B30" s="149"/>
      <c r="C30" s="149"/>
      <c r="D30" s="149"/>
      <c r="E30" s="149"/>
      <c r="F30" s="183"/>
      <c r="G30" s="218"/>
      <c r="H30" s="218"/>
    </row>
    <row r="31" spans="1:8" ht="15.75">
      <c r="A31" s="149"/>
      <c r="B31" s="149"/>
      <c r="C31" s="149"/>
      <c r="D31" s="149"/>
      <c r="E31" s="149"/>
      <c r="F31" s="183"/>
      <c r="G31" s="215" t="s">
        <v>919</v>
      </c>
      <c r="H31" s="215"/>
    </row>
    <row r="32" spans="1:9" ht="15">
      <c r="A32" s="169" t="s">
        <v>529</v>
      </c>
      <c r="B32" s="169" t="s">
        <v>807</v>
      </c>
      <c r="C32" s="169" t="s">
        <v>808</v>
      </c>
      <c r="D32" s="169" t="s">
        <v>809</v>
      </c>
      <c r="E32" s="169" t="s">
        <v>222</v>
      </c>
      <c r="F32" s="188" t="str">
        <f>LEFT(C32,25)</f>
        <v>General Comment (500 word</v>
      </c>
      <c r="G32" s="220" t="str">
        <f>IF(I32="","",I32)</f>
        <v>Syria boasts significant diversity and potential for contributing to global efforts for conserving biodiversity and ecosystem functions, in particular with regards to terrestrial diversity given its limited coastline (212km). With 1.9% of its land reported as protected (WCMC) Syria has an incredible potential for expanding its PA system, enhancing ecosystem representativity and leap-frogging PA management approaches by incorporating best pratices and global lessons. Most notably, terrestrial ecosystems of global importance include Mediterranean Forest, Woodland and Scrubs as well as the Anatolian Freshwater ecosystem, both of which are classified as critical/threatened in terms of their conservation status. Positive trends have however been noted in the past decade, for example with an increase in forest cover from 372,000 ha in 1990 to 461,000 ha in 2005; that being said, the total forest cover remains at 2.51% well below globally agreed targets. Finally, Syria is of global interest as well for its contribution to the conservation of globally important bird population, with 145 breeding birds recorded in the country (and increasing with finer census).  
The project was initiated in Syria at a time when conservation was still nascent, and following only one previous GEF investment in biodiversity, the World Bank supported protected areas project that was closed in an anticipated manner. The project was designed as a demonstration project, with the view that testing, piloting and learning by doing to tailor international best practice to the local context would be needed. The project objective was rearticulated following a retrofitting exercise as follows: "To demonstrate practical methods of protected area management that effectively conserve biodiversity and protect the interest of local communities while supporting the consolidation of an enabling environment that will facilitate replication and effective PA management throughout the country". This clearly demonstrates the fact that most requisite elements for effective PA management were still lacking and needed to be instated. The project therefore aims at achieving this objective and consequently laying the foundation for PA management through three outcomes: a first which aims at providing an appropriate and effective enabling environment (policy, legal and institutional levels) for PA management; a second which targets technical capacity gaps and techniques for PA management; a final outcome that adresses sustainable use and PA benefits beyond boundaries and beyond conservation per se. The premises on which the project was built and barriers for meeting Syria's obligations under the CBD with regards to protected areas management are still very much valid. However, the project will only aim to address immediate and foundational elements; at some stage, consideration should be given for furthering PA management effectiveness through a targeted project for implementing Syria's PA system plan and supporting its financial sustainability. For the time being, lessons and trends from global practice are being transfered to the project through UNDP's networks, international technical assistance and regional exchanges and cooperation, however the overall environment in Syria is not yet conducive for more sophistication in approaches beyond those advocated by the project. 
Overall and following two events in 2007/2008 (i) the conduct of the mid-term evaluation, preparation of a management response and revision of the logframe; (ii) increased international technical assistance and in particular provision of regional technical assistance on a full time basis, the project has made significant strides in correcting its course and catching up on its previous delays. It is on this basis that the project is rated as satisfactory in terms of both its progress towards meeting objectives and project implementation. 
Should the project team continue with the same dynamism and the national institutions continue to avail their support and remain involved in the processes as they have been so far, the project might likely overachieve, in particular with regards to support to the Syrian government in designing a PA system plan. 
It should be noted that since the mid-term evaluation, a mission has been conducted for the preparation of a management response and adjustment of the log-frame as recommended by the MTE. This exercise (November 2008) was coached by UNDP/GEF RTA but undertaken in full by the project constituency. This exercise was followed by a joint supervision mission - UNDP/GEF RTA; UNDP CO; GEF OFP; National project counterparts; project team - in April 2009. During the supervision mission it was clear that all efforts had been collectively made to address concerns expressed in the MTE, and that the project was back on track. Despite some remaining glitches in coordination, implementation, procurement and management, the project is well on track and the High risk rating resulting from the application of the formula does not necessarily reflect the actual risk situation of the project. Indeed, although there are 3 critical risks facing the project, the team has put in place a robust risk monitoring and mitigation process (following training delivered by the CO).</v>
      </c>
      <c r="H32" s="220"/>
      <c r="I32" t="s">
        <v>1106</v>
      </c>
    </row>
    <row r="33" spans="7:8" ht="15">
      <c r="G33" s="218"/>
      <c r="H33" s="218"/>
    </row>
    <row r="34" spans="7:8" ht="15.75">
      <c r="G34" s="215" t="s">
        <v>920</v>
      </c>
      <c r="H34" s="215"/>
    </row>
    <row r="35" spans="6:7" ht="15">
      <c r="F35" s="183"/>
      <c r="G35" s="193" t="s">
        <v>923</v>
      </c>
    </row>
    <row r="36" spans="1:8" ht="15">
      <c r="A36" s="169" t="s">
        <v>900</v>
      </c>
      <c r="B36" s="169" t="s">
        <v>819</v>
      </c>
      <c r="C36" s="169" t="s">
        <v>184</v>
      </c>
      <c r="D36" s="169" t="s">
        <v>848</v>
      </c>
      <c r="E36" s="169" t="s">
        <v>222</v>
      </c>
      <c r="F36" s="194" t="s">
        <v>900</v>
      </c>
      <c r="G36" s="220">
        <f>IF(I36="","",I36)</f>
      </c>
      <c r="H36" s="220"/>
    </row>
    <row r="37" spans="6:8" ht="15">
      <c r="F37" s="183"/>
      <c r="G37" s="218"/>
      <c r="H37" s="218"/>
    </row>
    <row r="38" spans="6:7" ht="15">
      <c r="F38" s="183"/>
      <c r="G38" s="193" t="s">
        <v>922</v>
      </c>
    </row>
    <row r="39" spans="1:8" ht="15">
      <c r="A39" s="169" t="s">
        <v>817</v>
      </c>
      <c r="B39" s="169" t="s">
        <v>818</v>
      </c>
      <c r="C39" s="169" t="s">
        <v>617</v>
      </c>
      <c r="D39" s="169" t="s">
        <v>819</v>
      </c>
      <c r="E39" s="169" t="s">
        <v>222</v>
      </c>
      <c r="F39" s="195" t="str">
        <f>LEFT(C39,25)</f>
        <v>Please use following comm</v>
      </c>
      <c r="G39" s="220">
        <f>IF(I39="","",I39)</f>
      </c>
      <c r="H39" s="220"/>
    </row>
    <row r="40" spans="7:8" ht="15">
      <c r="G40" s="218"/>
      <c r="H40" s="218"/>
    </row>
    <row r="41" spans="6:7" ht="15">
      <c r="F41" s="183"/>
      <c r="G41" s="193" t="s">
        <v>921</v>
      </c>
    </row>
    <row r="42" spans="1:9" ht="15">
      <c r="A42" s="169" t="s">
        <v>817</v>
      </c>
      <c r="B42" s="169" t="s">
        <v>820</v>
      </c>
      <c r="C42" s="169" t="s">
        <v>618</v>
      </c>
      <c r="D42" s="169" t="s">
        <v>792</v>
      </c>
      <c r="E42" s="169" t="s">
        <v>222</v>
      </c>
      <c r="F42" s="195" t="str">
        <f>LEFT(C42,25)</f>
        <v>List the dates of site vi</v>
      </c>
      <c r="G42" s="220" t="str">
        <f>IF(I42="","",I42)</f>
        <v>9 April 2009 Hassakeh, Jabal Abdul azil site  ; 11 April   Lattakia, Al Foronloq site;12 April  Hama , Abu-qoubeis site.</v>
      </c>
      <c r="H42" s="220"/>
      <c r="I42" t="s">
        <v>1108</v>
      </c>
    </row>
    <row r="43" spans="6:8" ht="15">
      <c r="F43" s="183"/>
      <c r="G43" s="218"/>
      <c r="H43" s="218"/>
    </row>
    <row r="44" spans="6:7" ht="15">
      <c r="F44" s="183"/>
      <c r="G44" s="193" t="s">
        <v>924</v>
      </c>
    </row>
    <row r="45" spans="1:9" ht="15">
      <c r="A45" s="169" t="s">
        <v>817</v>
      </c>
      <c r="B45" s="169" t="s">
        <v>821</v>
      </c>
      <c r="C45" s="169" t="s">
        <v>185</v>
      </c>
      <c r="D45" s="169" t="s">
        <v>796</v>
      </c>
      <c r="E45" s="169" t="s">
        <v>222</v>
      </c>
      <c r="F45" s="195" t="str">
        <f>LEFT(C45,25)</f>
        <v>Add other comments here t</v>
      </c>
      <c r="G45" s="220" t="str">
        <f>IF(I45="","",I45)</f>
        <v>Site visits were part of a monitoring field mission to follow up on the MTE recommendation and to investigate on progress made in implementing the MTE recommendations and the management response.</v>
      </c>
      <c r="H45" s="220"/>
      <c r="I45" t="s">
        <v>1109</v>
      </c>
    </row>
    <row r="46" spans="6:8" ht="15">
      <c r="F46" s="183"/>
      <c r="G46" s="218"/>
      <c r="H46" s="218"/>
    </row>
    <row r="47" spans="1:8" ht="15">
      <c r="A47" s="180" t="s">
        <v>925</v>
      </c>
      <c r="F47" s="183"/>
      <c r="G47" s="218"/>
      <c r="H47" s="218"/>
    </row>
    <row r="48" spans="6:8" ht="15">
      <c r="F48" s="183"/>
      <c r="G48" s="218"/>
      <c r="H48" s="218"/>
    </row>
    <row r="49" spans="6:8" ht="15">
      <c r="F49" s="183"/>
      <c r="G49" s="218"/>
      <c r="H49" s="218"/>
    </row>
    <row r="50" spans="7:8" ht="15.75">
      <c r="G50" s="215" t="s">
        <v>926</v>
      </c>
      <c r="H50" s="215"/>
    </row>
    <row r="51" ht="15">
      <c r="G51" s="190" t="s">
        <v>418</v>
      </c>
    </row>
    <row r="52" spans="1:9" ht="15">
      <c r="A52" s="169" t="s">
        <v>161</v>
      </c>
      <c r="B52" s="169" t="s">
        <v>790</v>
      </c>
      <c r="C52" s="169" t="s">
        <v>446</v>
      </c>
      <c r="D52" s="169" t="s">
        <v>791</v>
      </c>
      <c r="G52" s="196" t="s">
        <v>936</v>
      </c>
      <c r="H52" s="186" t="str">
        <f aca="true" t="shared" si="1" ref="H52:H75">IF(I52="","",I52)</f>
        <v>S</v>
      </c>
      <c r="I52" t="s">
        <v>427</v>
      </c>
    </row>
    <row r="53" spans="1:9" ht="15">
      <c r="A53" s="169" t="s">
        <v>161</v>
      </c>
      <c r="B53" s="169" t="s">
        <v>790</v>
      </c>
      <c r="C53" s="169" t="s">
        <v>446</v>
      </c>
      <c r="D53" s="169" t="s">
        <v>849</v>
      </c>
      <c r="G53" s="196" t="s">
        <v>937</v>
      </c>
      <c r="H53" s="186" t="str">
        <f t="shared" si="1"/>
        <v>HS - Highly Satisfactory</v>
      </c>
      <c r="I53" t="s">
        <v>586</v>
      </c>
    </row>
    <row r="54" spans="1:8" ht="15">
      <c r="A54" s="169" t="s">
        <v>161</v>
      </c>
      <c r="B54" s="169" t="s">
        <v>790</v>
      </c>
      <c r="C54" s="169" t="s">
        <v>446</v>
      </c>
      <c r="D54" s="169" t="s">
        <v>930</v>
      </c>
      <c r="G54" s="196" t="s">
        <v>268</v>
      </c>
      <c r="H54" s="186">
        <f t="shared" si="1"/>
      </c>
    </row>
    <row r="55" spans="1:9" ht="15">
      <c r="A55" s="169" t="s">
        <v>161</v>
      </c>
      <c r="B55" s="169" t="s">
        <v>790</v>
      </c>
      <c r="C55" s="169" t="s">
        <v>446</v>
      </c>
      <c r="D55" s="169" t="s">
        <v>931</v>
      </c>
      <c r="G55" s="196" t="s">
        <v>39</v>
      </c>
      <c r="H55" s="186" t="str">
        <f t="shared" si="1"/>
        <v>The project has implemented the activities of annual plan in line with MTE recommendations. </v>
      </c>
      <c r="I55" t="s">
        <v>1110</v>
      </c>
    </row>
    <row r="56" ht="15">
      <c r="G56" s="190" t="s">
        <v>995</v>
      </c>
    </row>
    <row r="57" spans="1:9" ht="15">
      <c r="A57" s="169" t="s">
        <v>161</v>
      </c>
      <c r="B57" s="169" t="s">
        <v>820</v>
      </c>
      <c r="C57" s="169" t="s">
        <v>345</v>
      </c>
      <c r="D57" s="169" t="s">
        <v>932</v>
      </c>
      <c r="G57" s="196" t="s">
        <v>936</v>
      </c>
      <c r="H57" s="186" t="str">
        <f t="shared" si="1"/>
        <v>S</v>
      </c>
      <c r="I57" t="s">
        <v>427</v>
      </c>
    </row>
    <row r="58" spans="1:8" ht="15">
      <c r="A58" s="169" t="s">
        <v>161</v>
      </c>
      <c r="B58" s="169" t="s">
        <v>820</v>
      </c>
      <c r="C58" s="169" t="s">
        <v>345</v>
      </c>
      <c r="D58" s="169" t="s">
        <v>901</v>
      </c>
      <c r="G58" s="196" t="s">
        <v>937</v>
      </c>
      <c r="H58" s="186">
        <f t="shared" si="1"/>
      </c>
    </row>
    <row r="59" spans="1:8" ht="15">
      <c r="A59" s="169" t="s">
        <v>161</v>
      </c>
      <c r="B59" s="169" t="s">
        <v>820</v>
      </c>
      <c r="C59" s="169" t="s">
        <v>345</v>
      </c>
      <c r="D59" s="169" t="s">
        <v>869</v>
      </c>
      <c r="G59" s="196" t="s">
        <v>268</v>
      </c>
      <c r="H59" s="186">
        <f t="shared" si="1"/>
      </c>
    </row>
    <row r="60" spans="1:8" ht="15">
      <c r="A60" s="169" t="s">
        <v>161</v>
      </c>
      <c r="B60" s="169" t="s">
        <v>820</v>
      </c>
      <c r="C60" s="169" t="s">
        <v>345</v>
      </c>
      <c r="D60" s="169" t="s">
        <v>870</v>
      </c>
      <c r="G60" s="196" t="s">
        <v>39</v>
      </c>
      <c r="H60" s="186">
        <f t="shared" si="1"/>
      </c>
    </row>
    <row r="61" ht="15">
      <c r="G61" s="190" t="s">
        <v>927</v>
      </c>
    </row>
    <row r="62" spans="1:9" ht="15">
      <c r="A62" s="169" t="s">
        <v>161</v>
      </c>
      <c r="B62" s="169" t="s">
        <v>792</v>
      </c>
      <c r="C62" s="169" t="s">
        <v>322</v>
      </c>
      <c r="D62" s="169" t="s">
        <v>793</v>
      </c>
      <c r="G62" s="196" t="s">
        <v>936</v>
      </c>
      <c r="H62" s="186" t="str">
        <f t="shared" si="1"/>
        <v>S</v>
      </c>
      <c r="I62" t="s">
        <v>427</v>
      </c>
    </row>
    <row r="63" spans="1:9" ht="15">
      <c r="A63" s="169" t="s">
        <v>161</v>
      </c>
      <c r="B63" s="169" t="s">
        <v>792</v>
      </c>
      <c r="C63" s="169" t="s">
        <v>322</v>
      </c>
      <c r="D63" s="169" t="s">
        <v>933</v>
      </c>
      <c r="G63" s="196" t="s">
        <v>937</v>
      </c>
      <c r="H63" s="186" t="str">
        <f t="shared" si="1"/>
        <v>HS - Highly Satisfactory</v>
      </c>
      <c r="I63" t="s">
        <v>586</v>
      </c>
    </row>
    <row r="64" spans="1:8" ht="15">
      <c r="A64" s="169" t="s">
        <v>161</v>
      </c>
      <c r="B64" s="169" t="s">
        <v>792</v>
      </c>
      <c r="C64" s="169" t="s">
        <v>322</v>
      </c>
      <c r="D64" s="169" t="s">
        <v>871</v>
      </c>
      <c r="G64" s="196" t="s">
        <v>268</v>
      </c>
      <c r="H64" s="186">
        <f t="shared" si="1"/>
      </c>
    </row>
    <row r="65" spans="1:8" ht="15">
      <c r="A65" s="169" t="s">
        <v>161</v>
      </c>
      <c r="B65" s="169" t="s">
        <v>792</v>
      </c>
      <c r="C65" s="169" t="s">
        <v>322</v>
      </c>
      <c r="D65" s="169" t="s">
        <v>934</v>
      </c>
      <c r="G65" s="196" t="s">
        <v>39</v>
      </c>
      <c r="H65" s="186">
        <f t="shared" si="1"/>
      </c>
    </row>
    <row r="66" ht="15">
      <c r="G66" s="190" t="s">
        <v>928</v>
      </c>
    </row>
    <row r="67" spans="1:9" ht="15">
      <c r="A67" s="169" t="s">
        <v>161</v>
      </c>
      <c r="B67" s="169" t="s">
        <v>794</v>
      </c>
      <c r="C67" s="169" t="s">
        <v>448</v>
      </c>
      <c r="D67" s="169" t="s">
        <v>795</v>
      </c>
      <c r="G67" s="196" t="s">
        <v>936</v>
      </c>
      <c r="H67" s="186" t="str">
        <f t="shared" si="1"/>
        <v>MS</v>
      </c>
      <c r="I67" t="s">
        <v>428</v>
      </c>
    </row>
    <row r="68" spans="1:9" ht="15">
      <c r="A68" s="169" t="s">
        <v>161</v>
      </c>
      <c r="B68" s="169" t="s">
        <v>794</v>
      </c>
      <c r="C68" s="169" t="s">
        <v>448</v>
      </c>
      <c r="D68" s="169" t="s">
        <v>855</v>
      </c>
      <c r="G68" s="196" t="s">
        <v>937</v>
      </c>
      <c r="H68" s="186" t="str">
        <f t="shared" si="1"/>
        <v>S – Satisfactory</v>
      </c>
      <c r="I68" t="s">
        <v>587</v>
      </c>
    </row>
    <row r="69" spans="1:8" ht="15">
      <c r="A69" s="169" t="s">
        <v>161</v>
      </c>
      <c r="B69" s="169" t="s">
        <v>794</v>
      </c>
      <c r="C69" s="169" t="s">
        <v>448</v>
      </c>
      <c r="D69" s="169" t="s">
        <v>873</v>
      </c>
      <c r="G69" s="196" t="s">
        <v>268</v>
      </c>
      <c r="H69" s="186">
        <f t="shared" si="1"/>
      </c>
    </row>
    <row r="70" spans="1:9" ht="15">
      <c r="A70" s="169" t="s">
        <v>161</v>
      </c>
      <c r="B70" s="169" t="s">
        <v>794</v>
      </c>
      <c r="C70" s="169" t="s">
        <v>448</v>
      </c>
      <c r="D70" s="169" t="s">
        <v>874</v>
      </c>
      <c r="G70" s="196" t="s">
        <v>39</v>
      </c>
      <c r="H70" s="186" t="str">
        <f t="shared" si="1"/>
        <v>The project team has put a lot of emphasis to follow up the MTE recommendation and implementing the management response; According to the revised log frame and progress indictor, the project has shown a significant progress,  particularly ,towards outcomes 1 and 2   </v>
      </c>
      <c r="I70" t="s">
        <v>1111</v>
      </c>
    </row>
    <row r="71" ht="15">
      <c r="G71" s="190" t="s">
        <v>929</v>
      </c>
    </row>
    <row r="72" spans="1:9" ht="15">
      <c r="A72" s="169" t="s">
        <v>161</v>
      </c>
      <c r="B72" s="169" t="s">
        <v>821</v>
      </c>
      <c r="C72" s="169" t="s">
        <v>449</v>
      </c>
      <c r="D72" s="169" t="s">
        <v>224</v>
      </c>
      <c r="G72" s="196" t="s">
        <v>936</v>
      </c>
      <c r="H72" s="186" t="str">
        <f t="shared" si="1"/>
        <v>MS</v>
      </c>
      <c r="I72" t="s">
        <v>428</v>
      </c>
    </row>
    <row r="73" spans="1:9" ht="15">
      <c r="A73" s="169" t="s">
        <v>161</v>
      </c>
      <c r="B73" s="169" t="s">
        <v>821</v>
      </c>
      <c r="C73" s="169" t="s">
        <v>449</v>
      </c>
      <c r="D73" s="169" t="s">
        <v>225</v>
      </c>
      <c r="G73" s="196" t="s">
        <v>937</v>
      </c>
      <c r="H73" s="186" t="str">
        <f t="shared" si="1"/>
        <v>S – Satisfactory</v>
      </c>
      <c r="I73" t="s">
        <v>587</v>
      </c>
    </row>
    <row r="74" spans="1:8" ht="15">
      <c r="A74" s="169" t="s">
        <v>161</v>
      </c>
      <c r="B74" s="169" t="s">
        <v>821</v>
      </c>
      <c r="C74" s="169" t="s">
        <v>449</v>
      </c>
      <c r="D74" s="169" t="s">
        <v>875</v>
      </c>
      <c r="G74" s="196" t="s">
        <v>268</v>
      </c>
      <c r="H74" s="186">
        <f t="shared" si="1"/>
      </c>
    </row>
    <row r="75" spans="1:9" ht="15">
      <c r="A75" s="169" t="s">
        <v>161</v>
      </c>
      <c r="B75" s="169" t="s">
        <v>821</v>
      </c>
      <c r="C75" s="169" t="s">
        <v>449</v>
      </c>
      <c r="D75" s="169" t="s">
        <v>935</v>
      </c>
      <c r="G75" s="196" t="s">
        <v>39</v>
      </c>
      <c r="H75" s="186" t="str">
        <f t="shared" si="1"/>
        <v>Since its inception, the project has gone through significant improvements at all levels with a steep learning curve for  UNDP, the national counterparts and the project team. Initial delays and mishaps have provided the team - collectively - with a better understanding of linkages between impacts and process, as well as of the importance of planning. In 2009, the Satisfactory rating is granted on the basis of the following: (i) the project team and national counterparts have taken serious action for the implementation of the recommendations of the mid-term review and the management response; (ii) despite an institutional reform of the Ministry of Local Authorities and the Environment into the Ministry of State for Environment Affairs, commitment and involvement in the project has not faltered and both Ministries (Environment and Agriculture) continue to cooperate along the lines of the MOU signed within the framework of the project and delineating their respective roles and responsibilities; (iii) the project team is demonstrating an increased handle over the technical aspects of the project as well as flexibility and a stronger focus on results, identifying and seizing opportunities that were not foreseen at project design and dropping elements of the project that are no longer relevant.
While it is yet too early for the project to start reporting on results and concrete achievements since the mid-term evaluation, a clear trend is emerging that indicates the project will most likely meet its objective and expected results. Significant progress has in particular been made at the level of the enabling environment, specifically in terms of the national legislation and facilitation of a broad dialogue on protected areas within the framework of the national eco-tourism strategy. Process-wise the project is progressing well, as expected for a foundational project. 
For the next implementation period, it is expected that (i) the project will be able to provide baseline information for TRAs at the three sites; (ii) have identified indicator species or ecosystem functions at each site to enable monitoring and adjustment of conservation and management approaches; (iii) initated the PA system level planning, at least through a dialogue based on the gap analysis currently being undertaken. 
The project could further gain from applying the UNDP/GEF institutional capacity assessment scorecard (completing the process that was initiated during the joint supervision mission of April 2009) through a collective and participatory process; similarly the financial sustainability scorecard could be completed as part of the system planning exercise at least as a means to trigger discussion and reflexion on some of the issues raised in these tools. 
Finally, and given the dramatic consecutive droughts that occured over the last few years in Jabal Abdel Aziz, closer monitoring and assessment of climate related risks and opportunities is recommended. In particular and given that Syria's PA system is mostly terrestrial (Med Forest) it would be opportune for the project to improve ecosystem caracterization of the PA sites - e.g. against Global 200 ecoregions - and to consider an assessment of forest carbon stocks, possibly as a way to initiate some discussion on the linkages between land use, land management and climate change. Potentially the project could collaborate with the First National Communication team on these two elements. 
In addition to risks related to climate change (drought and firest) two prominent risks still face the project. The first is related to institutional stability and possibility to operate under the project-based MOU, given the recent change and establishment of a Ministry of State for Environmental Affairs. Specifically, the project should target the new Minister, with support from UNDP CO, to raise her awareness of the objectives of the project, its importance and significance at the level of the country and globally. 
The second risk that has been extensively discussed within the framework of the joint supervision mission in April 2009 and following the mid-term evaluation and preparation of the management response relates to the sustainable use and community involvement in PA management. With regards to this crucial element, the project needs to carefully assess its approach to ensure that (i) local communities are not negatively impacted by PA conservation and management i.e. are not denied access to their resources and livelihoods; (ii) PA management - and managers in particular - engage with local communities in a constructive way that does not create perverse incentives and mechanisms. In particular, community buy in should not be "bought" but rather harnessed and truthfully enabled. This would imply that the project might need to work closely with the CBD focal point to identify initiatives in the country related to Access and Benefit Sharing. Should there be no such initiatives, the project team might want to table a proposal to the project board for initiating a review of best practice and implications of current national legislation on community access to natural resouces and benefits thereof. Benefit sharing "Hak El Entifa3" is an important dimension of co-management or at least community involvement in PA management. Similarly, and depending on the management objective set out for each site through the management planning exercise, it is recommended that the project considers different modalities and roles for local community representatives at different sites. For instance, it appears that Jabal Abdel Aziz would be managed for sustainable use of resources; and given grazing and poverty levels in the region a full-fledge community based natural resource management process may be considered for this specific site. For other sites, the structure and relation of the neighboring communities may call for other approaches to be applied. It is therefore recommended that the project team considers a general framework defining community engagement in PA management, however giving sufficient flexibility for differenciated approaches depending on individual site needs. Lastly, the project would have to ensure that critical ministries, such as the Ministry of Finance, become involved in the process sufficiently soon in the process to increase their understanding of the consevation agenda and contribute to its implementation. </v>
      </c>
      <c r="I75" t="s">
        <v>1112</v>
      </c>
    </row>
    <row r="76" spans="7:8" ht="15">
      <c r="G76" s="219"/>
      <c r="H76" s="219"/>
    </row>
    <row r="77" spans="7:8" ht="15.75">
      <c r="G77" s="215" t="s">
        <v>938</v>
      </c>
      <c r="H77" s="215"/>
    </row>
    <row r="78" spans="1:8" ht="15">
      <c r="A78" s="169" t="s">
        <v>833</v>
      </c>
      <c r="B78" s="169" t="s">
        <v>819</v>
      </c>
      <c r="C78" s="169" t="s">
        <v>450</v>
      </c>
      <c r="D78" s="169" t="s">
        <v>790</v>
      </c>
      <c r="G78" s="196" t="s">
        <v>940</v>
      </c>
      <c r="H78" s="186">
        <f aca="true" t="shared" si="2" ref="H78:H94">IF(I78="","",I78)</f>
      </c>
    </row>
    <row r="79" spans="1:8" ht="15">
      <c r="A79" s="169" t="s">
        <v>833</v>
      </c>
      <c r="B79" s="169" t="s">
        <v>819</v>
      </c>
      <c r="C79" s="169" t="s">
        <v>450</v>
      </c>
      <c r="D79" s="169" t="s">
        <v>791</v>
      </c>
      <c r="G79" s="196" t="s">
        <v>451</v>
      </c>
      <c r="H79" s="186">
        <f t="shared" si="2"/>
      </c>
    </row>
    <row r="80" spans="1:13" ht="15">
      <c r="A80" s="169" t="s">
        <v>833</v>
      </c>
      <c r="B80" s="169" t="s">
        <v>819</v>
      </c>
      <c r="C80" s="169" t="s">
        <v>450</v>
      </c>
      <c r="D80" s="169" t="s">
        <v>849</v>
      </c>
      <c r="G80" s="196" t="s">
        <v>452</v>
      </c>
      <c r="H80" s="186">
        <f>IF(I80="","",K80&amp;"-"&amp;L80&amp;"-"&amp;M80)</f>
      </c>
      <c r="K80" t="e">
        <f>DAY(I80)</f>
        <v>#VALUE!</v>
      </c>
      <c r="L80" t="e">
        <f>VLOOKUP(MONTH(I80),O:P,2,FALSE)</f>
        <v>#VALUE!</v>
      </c>
      <c r="M80" t="e">
        <f>YEAR(I80)</f>
        <v>#VALUE!</v>
      </c>
    </row>
    <row r="81" spans="1:8" ht="15">
      <c r="A81" s="169" t="s">
        <v>833</v>
      </c>
      <c r="B81" s="169" t="s">
        <v>819</v>
      </c>
      <c r="C81" s="169" t="s">
        <v>450</v>
      </c>
      <c r="D81" s="169" t="s">
        <v>820</v>
      </c>
      <c r="G81" s="196" t="s">
        <v>940</v>
      </c>
      <c r="H81" s="186">
        <f t="shared" si="2"/>
      </c>
    </row>
    <row r="82" spans="1:8" ht="15">
      <c r="A82" s="169" t="s">
        <v>833</v>
      </c>
      <c r="B82" s="169" t="s">
        <v>819</v>
      </c>
      <c r="C82" s="169" t="s">
        <v>450</v>
      </c>
      <c r="D82" s="169" t="s">
        <v>932</v>
      </c>
      <c r="G82" s="196" t="s">
        <v>451</v>
      </c>
      <c r="H82" s="186">
        <f t="shared" si="2"/>
      </c>
    </row>
    <row r="83" spans="1:13" ht="15">
      <c r="A83" s="169" t="s">
        <v>833</v>
      </c>
      <c r="B83" s="169" t="s">
        <v>819</v>
      </c>
      <c r="C83" s="169" t="s">
        <v>450</v>
      </c>
      <c r="D83" s="169" t="s">
        <v>901</v>
      </c>
      <c r="G83" s="196" t="s">
        <v>452</v>
      </c>
      <c r="H83" s="186">
        <f>IF(I83="","",K83&amp;"-"&amp;L83&amp;"-"&amp;M83)</f>
      </c>
      <c r="K83" t="e">
        <f>DAY(I83)</f>
        <v>#VALUE!</v>
      </c>
      <c r="L83" t="e">
        <f>VLOOKUP(MONTH(I83),O:P,2,FALSE)</f>
        <v>#VALUE!</v>
      </c>
      <c r="M83" t="e">
        <f>YEAR(I83)</f>
        <v>#VALUE!</v>
      </c>
    </row>
    <row r="84" spans="1:8" ht="15">
      <c r="A84" s="169" t="s">
        <v>833</v>
      </c>
      <c r="B84" s="169" t="s">
        <v>819</v>
      </c>
      <c r="C84" s="169" t="s">
        <v>450</v>
      </c>
      <c r="D84" s="169" t="s">
        <v>792</v>
      </c>
      <c r="G84" s="196" t="s">
        <v>940</v>
      </c>
      <c r="H84" s="186">
        <f t="shared" si="2"/>
      </c>
    </row>
    <row r="85" spans="1:8" ht="15">
      <c r="A85" s="169" t="s">
        <v>833</v>
      </c>
      <c r="B85" s="169" t="s">
        <v>819</v>
      </c>
      <c r="C85" s="169" t="s">
        <v>450</v>
      </c>
      <c r="D85" s="169" t="s">
        <v>793</v>
      </c>
      <c r="G85" s="196" t="s">
        <v>451</v>
      </c>
      <c r="H85" s="186">
        <f t="shared" si="2"/>
      </c>
    </row>
    <row r="86" spans="1:13" ht="15">
      <c r="A86" s="169" t="s">
        <v>833</v>
      </c>
      <c r="B86" s="169" t="s">
        <v>819</v>
      </c>
      <c r="C86" s="169" t="s">
        <v>450</v>
      </c>
      <c r="D86" s="169" t="s">
        <v>933</v>
      </c>
      <c r="G86" s="196" t="s">
        <v>452</v>
      </c>
      <c r="H86" s="186">
        <f>IF(I86="","",K86&amp;"-"&amp;L86&amp;"-"&amp;M86)</f>
      </c>
      <c r="K86" t="e">
        <f>DAY(I86)</f>
        <v>#VALUE!</v>
      </c>
      <c r="L86" t="e">
        <f>VLOOKUP(MONTH(I86),O:P,2,FALSE)</f>
        <v>#VALUE!</v>
      </c>
      <c r="M86" t="e">
        <f>YEAR(I86)</f>
        <v>#VALUE!</v>
      </c>
    </row>
    <row r="87" spans="1:8" ht="15">
      <c r="A87" s="169" t="s">
        <v>833</v>
      </c>
      <c r="B87" s="169" t="s">
        <v>819</v>
      </c>
      <c r="C87" s="169" t="s">
        <v>450</v>
      </c>
      <c r="D87" s="169" t="s">
        <v>794</v>
      </c>
      <c r="G87" s="196" t="s">
        <v>940</v>
      </c>
      <c r="H87" s="186">
        <f t="shared" si="2"/>
      </c>
    </row>
    <row r="88" spans="1:8" ht="15">
      <c r="A88" s="169" t="s">
        <v>833</v>
      </c>
      <c r="B88" s="169" t="s">
        <v>819</v>
      </c>
      <c r="C88" s="169" t="s">
        <v>450</v>
      </c>
      <c r="D88" s="169" t="s">
        <v>795</v>
      </c>
      <c r="G88" s="196" t="s">
        <v>451</v>
      </c>
      <c r="H88" s="186">
        <f t="shared" si="2"/>
      </c>
    </row>
    <row r="89" spans="1:13" ht="15">
      <c r="A89" s="169" t="s">
        <v>833</v>
      </c>
      <c r="B89" s="169" t="s">
        <v>819</v>
      </c>
      <c r="C89" s="169" t="s">
        <v>450</v>
      </c>
      <c r="D89" s="169" t="s">
        <v>855</v>
      </c>
      <c r="G89" s="196" t="s">
        <v>452</v>
      </c>
      <c r="H89" s="186">
        <f>IF(I89="","",K89&amp;"-"&amp;L89&amp;"-"&amp;M89)</f>
      </c>
      <c r="K89" t="e">
        <f>DAY(I89)</f>
        <v>#VALUE!</v>
      </c>
      <c r="L89" t="e">
        <f>VLOOKUP(MONTH(I89),O:P,2,FALSE)</f>
        <v>#VALUE!</v>
      </c>
      <c r="M89" t="e">
        <f>YEAR(I89)</f>
        <v>#VALUE!</v>
      </c>
    </row>
    <row r="90" spans="1:8" ht="15">
      <c r="A90" s="169" t="s">
        <v>833</v>
      </c>
      <c r="B90" s="169" t="s">
        <v>819</v>
      </c>
      <c r="C90" s="169" t="s">
        <v>450</v>
      </c>
      <c r="D90" s="169" t="s">
        <v>821</v>
      </c>
      <c r="G90" s="196" t="s">
        <v>940</v>
      </c>
      <c r="H90" s="186">
        <f t="shared" si="2"/>
      </c>
    </row>
    <row r="91" spans="1:8" ht="15">
      <c r="A91" s="169" t="s">
        <v>833</v>
      </c>
      <c r="B91" s="169" t="s">
        <v>819</v>
      </c>
      <c r="C91" s="169" t="s">
        <v>450</v>
      </c>
      <c r="D91" s="169" t="s">
        <v>224</v>
      </c>
      <c r="G91" s="196" t="s">
        <v>451</v>
      </c>
      <c r="H91" s="186">
        <f t="shared" si="2"/>
      </c>
    </row>
    <row r="92" spans="1:13" ht="15">
      <c r="A92" s="169" t="s">
        <v>833</v>
      </c>
      <c r="B92" s="169" t="s">
        <v>819</v>
      </c>
      <c r="C92" s="169" t="s">
        <v>450</v>
      </c>
      <c r="D92" s="169" t="s">
        <v>225</v>
      </c>
      <c r="G92" s="196" t="s">
        <v>452</v>
      </c>
      <c r="H92" s="186">
        <f>IF(I92="","",K92&amp;"-"&amp;L92&amp;"-"&amp;M92)</f>
      </c>
      <c r="K92" t="e">
        <f>DAY(I92)</f>
        <v>#VALUE!</v>
      </c>
      <c r="L92" t="e">
        <f>VLOOKUP(MONTH(I92),O:P,2,FALSE)</f>
        <v>#VALUE!</v>
      </c>
      <c r="M92" t="e">
        <f>YEAR(I92)</f>
        <v>#VALUE!</v>
      </c>
    </row>
    <row r="93" spans="1:8" ht="15">
      <c r="A93" s="169" t="s">
        <v>833</v>
      </c>
      <c r="B93" s="169" t="s">
        <v>819</v>
      </c>
      <c r="C93" s="169" t="s">
        <v>450</v>
      </c>
      <c r="D93" s="169" t="s">
        <v>796</v>
      </c>
      <c r="G93" s="196" t="s">
        <v>940</v>
      </c>
      <c r="H93" s="186">
        <f t="shared" si="2"/>
      </c>
    </row>
    <row r="94" spans="1:8" ht="15">
      <c r="A94" s="169" t="s">
        <v>833</v>
      </c>
      <c r="B94" s="169" t="s">
        <v>819</v>
      </c>
      <c r="C94" s="169" t="s">
        <v>450</v>
      </c>
      <c r="D94" s="169" t="s">
        <v>797</v>
      </c>
      <c r="G94" s="196" t="s">
        <v>451</v>
      </c>
      <c r="H94" s="186">
        <f t="shared" si="2"/>
      </c>
    </row>
    <row r="95" spans="1:13" ht="15">
      <c r="A95" s="169" t="s">
        <v>833</v>
      </c>
      <c r="B95" s="169" t="s">
        <v>819</v>
      </c>
      <c r="C95" s="169" t="s">
        <v>450</v>
      </c>
      <c r="D95" s="169" t="s">
        <v>939</v>
      </c>
      <c r="G95" s="196" t="s">
        <v>452</v>
      </c>
      <c r="H95" s="186">
        <f>IF(I95="","",K95&amp;"-"&amp;L95&amp;"-"&amp;M95)</f>
      </c>
      <c r="K95" t="e">
        <f>DAY(I95)</f>
        <v>#VALUE!</v>
      </c>
      <c r="L95" t="e">
        <f>VLOOKUP(MONTH(I95),O:P,2,FALSE)</f>
        <v>#VALUE!</v>
      </c>
      <c r="M95" t="e">
        <f>YEAR(I95)</f>
        <v>#VALUE!</v>
      </c>
    </row>
    <row r="96" spans="7:8" ht="15">
      <c r="G96" s="219"/>
      <c r="H96" s="219"/>
    </row>
    <row r="97" spans="7:8" ht="15.75">
      <c r="G97" s="215" t="s">
        <v>941</v>
      </c>
      <c r="H97" s="215"/>
    </row>
    <row r="98" ht="15">
      <c r="G98" s="196" t="s">
        <v>985</v>
      </c>
    </row>
    <row r="99" spans="1:9" ht="15">
      <c r="A99" s="169" t="s">
        <v>351</v>
      </c>
      <c r="B99" s="169" t="s">
        <v>790</v>
      </c>
      <c r="C99" s="169" t="s">
        <v>438</v>
      </c>
      <c r="D99" s="169" t="s">
        <v>932</v>
      </c>
      <c r="G99" s="217" t="str">
        <f>IF(I99="","",I99)</f>
        <v>Output 1.1
Institutional framework between MAAR and MSEA clarified and agreed upon for effective and well coordinated protected areas management programs on the country level.
The estimated progress since the beginning of the project is 70%.
1.1.1  Establishment of taskforce consists of experts of the two national executing agencies (MSEA,MAAR)concerned with reviewing and updating national policies, legislation and institutional systems related to biodiversity conservation and PA management at national level and with the following responsibilities; Participation in developing guidelines for national policies for biodiversity conservation and PAs management, Executive instructions for PAs, Develop a proposal for institutional governance for PAs, PAs best practices guidelines, Developing mechanisms for PAs  participatory approach, Reviewing the national PAs network and its strategic execution, and develop a system for national reporting for biodiversity.  The taskforce has made field tours to project sites, experts of the taskforce held meetings, discussions, and consultations with different stakeholders i.e. (policy makers at site levels, MAAR, MSEA, local communities within and around project PAs sites…etc).  The aim of these meetings is to get acquainted with all aspects relating to PAs. Also to determine all constraints, difficulties, and gaps concerning legislations and national policies of biodiversity conservation and PAs management. 
</v>
      </c>
      <c r="H99" s="217"/>
      <c r="I99" t="s">
        <v>1218</v>
      </c>
    </row>
    <row r="100" spans="1:9" ht="15">
      <c r="A100" s="169" t="s">
        <v>351</v>
      </c>
      <c r="B100" s="169" t="s">
        <v>790</v>
      </c>
      <c r="C100" s="169" t="s">
        <v>438</v>
      </c>
      <c r="D100" s="169" t="s">
        <v>793</v>
      </c>
      <c r="G100" s="217" t="str">
        <f>IF(I100="","",I100)</f>
        <v>1.1.2 A draft national policy statement on protected Areas management has been developed by the project in full participation and consultation of all relevant stakeholders. This policy statement is intending to guide the planning and management processes of the national PAs System in Syria, and to meet internationally recognised standards and criteria and to ensure that the protected areas system provides for the present and future needs of the people of Syria. The policy statement has considered the institutional arrangements between all relevant institutions, particularly the Ministry of Agriculture and other site management agencies that have been recognized as management agencies and the Ministry of State for Environmental Affairs as a national regulator and monitor. The National PA Policy will also support  the achievements and development of PAs Gap Analysis exercise and the National PAs strategy as well</v>
      </c>
      <c r="H100" s="217"/>
      <c r="I100" t="s">
        <v>1116</v>
      </c>
    </row>
    <row r="101" spans="1:9" ht="15">
      <c r="A101" s="169" t="s">
        <v>351</v>
      </c>
      <c r="B101" s="169" t="s">
        <v>790</v>
      </c>
      <c r="C101" s="169" t="s">
        <v>438</v>
      </c>
      <c r="D101" s="169" t="s">
        <v>795</v>
      </c>
      <c r="G101" s="217" t="str">
        <f>IF(I101="","",I101)</f>
        <v>1.1.3. Adoption of the new organizational structure for PAs site managements for the three PAs sites including the structural organization with all specialized units by the implementing agency (MAAR). Such new structures will meet the demands for effective implementation of the PAs management activities and to ensure that the management plan is effectively operational.</v>
      </c>
      <c r="H101" s="217"/>
      <c r="I101" t="s">
        <v>1117</v>
      </c>
    </row>
    <row r="102" spans="1:9" ht="15">
      <c r="A102" s="169" t="s">
        <v>351</v>
      </c>
      <c r="B102" s="169" t="s">
        <v>790</v>
      </c>
      <c r="C102" s="169" t="s">
        <v>438</v>
      </c>
      <c r="D102" s="169" t="s">
        <v>224</v>
      </c>
      <c r="G102" s="217" t="str">
        <f>IF(I102="","",I102)</f>
        <v>Output1.2 
Human resources at MAAR and MSEA at the central and provincial levels developed to meet protected areas management objectives and targets 
The estimated progress since the beginning of the project is 50%.
1.2.1 A fluid institutional structure has been developed within the Forestry Directorate at MAAR and the biodiversity directorate at MSEA, where four thematic teams at each directorate have been identified according to the current functions of PAs in Syria (Management Planning Team, Research and Data Management Team, Socio-economic and Advocacy Team, Eco-tourism Team). The Four groups in Each ministry have been subjected and involved into a well designed tailored training program; these teams will be set up within a permanent effective institutional structure by the coming year and will initiate the strategy of replication of the accumulated knowledge in Biodiversity conservation and PAs Management throughout Syria Protected Areas. A set of structured and on job training  topics have been carried out and delivered: training on field research and scientific report writing, eco-tourism development and management, involvement of local communities in natural resources management, and management planning in protected areas.
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v>
      </c>
      <c r="H102" s="217"/>
      <c r="I102" t="s">
        <v>1219</v>
      </c>
    </row>
    <row r="103" spans="1:9" ht="15">
      <c r="A103" s="169" t="s">
        <v>351</v>
      </c>
      <c r="B103" s="169" t="s">
        <v>790</v>
      </c>
      <c r="C103" s="169" t="s">
        <v>438</v>
      </c>
      <c r="D103" s="169" t="s">
        <v>797</v>
      </c>
      <c r="G103" s="217" t="str">
        <f>IF(I103="","",I103)</f>
        <v>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v>
      </c>
      <c r="H103" s="217"/>
      <c r="I103" t="s">
        <v>1220</v>
      </c>
    </row>
    <row r="104" ht="15">
      <c r="G104" s="196" t="s">
        <v>986</v>
      </c>
    </row>
    <row r="105" spans="1:9" ht="15">
      <c r="A105" s="169" t="s">
        <v>351</v>
      </c>
      <c r="B105" s="169" t="s">
        <v>798</v>
      </c>
      <c r="C105" s="169" t="s">
        <v>439</v>
      </c>
      <c r="D105" s="169" t="s">
        <v>230</v>
      </c>
      <c r="G105" s="217" t="str">
        <f>IF(I105="","",I105)</f>
        <v>Output2.1
Local cadres and managers from MAAR and MSEA well trained and effective in ecosystem planning and management
The estimated progress since the beginning of the project is 70%.
The project conducted training needs analysis according to the new organizational structure of the three sites and job descriptions, and based on the previous appraisal and training that have been carried out. Accordingly, a new tailored capacity development scheme has been developed and implemented targeting all PAs local cadres. Different tools of training were practiced; on job training, vocational and counterpart exchange of knowledge covering all the aspects of PAs planning and management. Performance review was examined for each staff member based on rationale learning process indicators. Additionally, all local cadres have been exposed to a regional experience in protected areas management through a well designed vocational training in one f the GEF funded projects in Jordan as well as the counterpart transfer of knowledge approach through carrying out the baseline surveys by a mosaic of national and international expertise. The project has produced several of training manuals covering different themes of PAs management and planning.  Local cadres were provided and equipped with all required equipments(ecological monitoring and surveys…)
</v>
      </c>
      <c r="H105" s="217"/>
      <c r="I105" t="s">
        <v>1221</v>
      </c>
    </row>
    <row r="106" spans="1:9" ht="15">
      <c r="A106" s="169" t="s">
        <v>351</v>
      </c>
      <c r="B106" s="169" t="s">
        <v>798</v>
      </c>
      <c r="C106" s="169" t="s">
        <v>439</v>
      </c>
      <c r="D106" s="169" t="s">
        <v>233</v>
      </c>
      <c r="G106" s="217" t="str">
        <f>IF(I106="","",I106)</f>
        <v>Output2.2 
Biodiversity monitoring programs in all demonstration sites well developed and implemented in participation of local stakeholders
The estimated progress since the beginning of the project is 70%.
A number of biodiversity monitoring programs have been  recommended and approved within the three protected areas, these so far are:
•  Tourist activities impacts on biodiversity at Fronloq Protected Area.
• Socio-economic monitoring program at the three sites.
• Ecological monitoring programs (birds, rangeland, flora and fauna)
The previous monitoring programs have been developed according to a baseline rapid assessment surveys that been carried out by the PAs teams and project national and international consultants, those are:
• Bird's baseline survey in each protected area; it has been carried out by the reserves bird researchers with experts from RSBP/ United Kingdom, and mentored by a Jordanian bird's specialist.
• Flora baseline survey in each Protected Area, it has been carried out by the reserves flora researchers with national experts, and mentored by a Jordanian flora specialist.
• Reptiles and amphibians baseline survey in each protected area; it has been carried out by the reserves fauna researchers with national experts, and mentored by a Jordanian fauna specialist.
• Mammals baseline survey in each protected area, it has been carried out by the reserves fauna researchers with national experts, and mentored by a Jordanian fauna specialist
• Rangeland baseline survey in Jebel Abdel Aziz Protected Area, it has been carried out by the reserve flora researcher with national expert, and mentored by a Jordanian rangeland management specialist.
• A rapid baseline socio-economic survey in each protected area, it has been carried out by the socio-economic staff of the reserves under supervision of the project technical advisor.
• A rapid assessment tourism survey at Fronloq Protected Area, it has been carried out by a group of national and Jordanian eco-tourism experts with strong participation of the Eco-tourism and research team of Fronloq PA.
Additionally, a set of scientific reports for the above mentioned baseline surveys have been produced and distributed beside effective field guidelines for the ecological monitoring programs.
</v>
      </c>
      <c r="H106" s="217"/>
      <c r="I106" t="s">
        <v>1222</v>
      </c>
    </row>
    <row r="107" spans="1:9" ht="15">
      <c r="A107" s="169" t="s">
        <v>351</v>
      </c>
      <c r="B107" s="169" t="s">
        <v>798</v>
      </c>
      <c r="C107" s="169" t="s">
        <v>439</v>
      </c>
      <c r="D107" s="169" t="s">
        <v>236</v>
      </c>
      <c r="G107" s="217" t="str">
        <f>IF(I107="","",I107)</f>
        <v>Output2.3
 Site management plans for all demonstration sites well developed, implemented in participation with local stakeholders and widely disseminated to all relevant stakeholders.   
The estimated progress since the beginning of the project is 40%.
Management planning process has been commenced since the beginning of this year, where several consultation workshops and meetings have been carried out with all relevant stakeholders to identify the vision and general objective of each PA. Stakeholders also agreed on the management plan's format and advocate the adaptive management approach. Data collection and challenges identification also accomplished. By the beginning of 2010, all available data and challenges will be assessed and accordingly, a number of objectives and measures will be specified within an adaptive management plans. PAs management and staff developed their work plan based on the vision and general objective.
</v>
      </c>
      <c r="H107" s="217"/>
      <c r="I107" t="s">
        <v>1223</v>
      </c>
    </row>
    <row r="108" spans="1:8" ht="15">
      <c r="A108" s="169" t="s">
        <v>351</v>
      </c>
      <c r="B108" s="169" t="s">
        <v>798</v>
      </c>
      <c r="C108" s="169" t="s">
        <v>439</v>
      </c>
      <c r="D108" s="169" t="s">
        <v>240</v>
      </c>
      <c r="G108" s="217">
        <f>IF(I108="","",I108)</f>
      </c>
      <c r="H108" s="217"/>
    </row>
    <row r="109" spans="1:8" ht="15">
      <c r="A109" s="169" t="s">
        <v>351</v>
      </c>
      <c r="B109" s="169" t="s">
        <v>798</v>
      </c>
      <c r="C109" s="169" t="s">
        <v>439</v>
      </c>
      <c r="D109" s="169" t="s">
        <v>802</v>
      </c>
      <c r="G109" s="217">
        <f>IF(I109="","",I109)</f>
      </c>
      <c r="H109" s="217"/>
    </row>
    <row r="110" ht="15">
      <c r="G110" s="196" t="s">
        <v>987</v>
      </c>
    </row>
    <row r="111" spans="1:9" ht="15">
      <c r="A111" s="169" t="s">
        <v>351</v>
      </c>
      <c r="B111" s="169" t="s">
        <v>803</v>
      </c>
      <c r="C111" s="169" t="s">
        <v>440</v>
      </c>
      <c r="D111" s="169" t="s">
        <v>949</v>
      </c>
      <c r="G111" s="217" t="str">
        <f>IF(I111="","",I111)</f>
        <v>Output3.1
Local communities’ relationships with demonstration sites and site resources assessed with their full participation
The estimated progress since the beginning of the project is 70%.
Consequent to the early Socio-economic surveys that have been carried out by the project to identify all sites' users and to what extent they use the natural resources, the project has conducted and facilitated a comprehensive field visit to the three PAs, where a group of international and national consultants accompanied with the relevant decision makers opened a discussion and debate  with local communities about certain issues which need a robust management solutions with a shared vision, these issues are:
• Jabal Abdel Aziz – grazing of sheep within the protected area and the recovery of wild pistachio forests.
• Abu Qubies – grazing of goats within the forest and the impact that this has on the vegetation.
• Fronloq – the location and security of tenure of the kiosks that provide services for visitors to the area.
The principle questions that arose from that discussions are:
• Are any alternative livelihood strategies really going to compensate for the opportunity costs?
• Are there any opportunities for agreed co-management or devolved management?
 The project currently is more convinced that although the community micro-enterprises funded by the project will take place, the community will still be dependent upon many of the natural values of the protected areas and neither will the conflicts have gone away. Unless that both community and the project move to where they can begin to discuss the benefits to the community from engagement in the planning and management process. Accordingly, the project initiated a deep discussions and negotiations with local communities as well as decision makers to ensure better participation of local community in the management planning process of the three PAs and the socio-economic scheme which recommended that any micro-enterprises at any of the three sites should consider the above mentioned issues and must enhance the sustainable utilization option of the sites' natural resources rather than the strict protection, 
</v>
      </c>
      <c r="H111" s="217"/>
      <c r="I111" t="s">
        <v>1224</v>
      </c>
    </row>
    <row r="112" spans="1:9" ht="15">
      <c r="A112" s="169" t="s">
        <v>351</v>
      </c>
      <c r="B112" s="169" t="s">
        <v>803</v>
      </c>
      <c r="C112" s="169" t="s">
        <v>440</v>
      </c>
      <c r="D112" s="169" t="s">
        <v>950</v>
      </c>
      <c r="G112" s="217" t="str">
        <f>IF(I112="","",I112)</f>
        <v>Output3.2 
Threats arising from local communities activities in and around site areas fully addressed in sites’ management plans and operational actions
The estimated progress since the beginning of the project is 60%.
Although the PAs management plans are currently in the process of development, the project has moved forward and initiated a set of measures to address the issue of threats that are arising from local communities activities, these measures are:
1. The project carried out a rangeland rapid assessment at Jabal Abdel Aziz Protected Area aimed to identify the current situation of  grazing activities at the PA, the assessment has answered the following important questions:
• The estimate number of sheep and other grazers that often graze within and around the PA.
• The distribution of habitats that often subjected to overgrazing.
• Ownership of sheep herds.
• Seasons of grazing
• The carrying capacity of grazing at Jabal Abdel Aziz Protected Area.
All of the baseline data have installed into GIS Program. Accordingly, zoning will be used to propose a rangeland rehabilitation plan for the purpose of socio-economic development of the local community of the area.
2. A rapid assessment survey on tourism and visitors' activities at Fronloq Protected Area has been carried out, the assessment aimed to provide in depth understanding about the severity of tourism operations within the PA 's different habitats and recommend a set of measures that could mitigate the negative impacts of the tourism operations  on the  Fronloq Forest eco-system. An efficient visitor's management plan has been delivered, and the project is discussing the measures to enforce the implementation of its recommendations with the Forestry Directorate at MAAR.
3. An experimental and monitoring fenced area has been prepared for the purpose of research to measure the impact of tourists within the core area of the forest on the natural regeneration of the Quercus  pseudocerris.
</v>
      </c>
      <c r="H112" s="217"/>
      <c r="I112" t="s">
        <v>1225</v>
      </c>
    </row>
    <row r="113" spans="1:9" ht="15">
      <c r="A113" s="169" t="s">
        <v>351</v>
      </c>
      <c r="B113" s="169" t="s">
        <v>803</v>
      </c>
      <c r="C113" s="169" t="s">
        <v>440</v>
      </c>
      <c r="D113" s="169" t="s">
        <v>951</v>
      </c>
      <c r="G113" s="217" t="str">
        <f>IF(I113="","",I113)</f>
        <v>Output3.3 
Alternative livelihood activities and opportunities are identified and made available to target local communities where required and with the maximum possible level of participation
The estimated progress since the beginning of the project is 30%.
All the activities of the previous outputs (3.1 &amp; 3.2), have contributed to draw the socio-economic strategy at the three PAs.  After deep discussions, consultation and debate with all relevant stakeholders, specifically, local users of the natural resources and  decision makers with scientific support provided by the PAs teams and the project consultants, , it has been identified that the entire livelihood activities that would be funded by the project better to be related to the following  fields of income-generation themes:
• Rangeland rehabilitation and development micro-enterprises to substitute those critical rangelands in and around the Jabal Abdel Aziz Protected Area.
• A community-based tourism activity in Fronloq Protected Area with the possibility of some eco-friendly and sustainable garden farming.
• An Agro-biodiversity related micro-enterprises in Abu Qubeis Protected Area.
In order to initiate the implementation of the socio-economic scheme in and around the three PAs, the project has facilitated the establishment of 12 local CBOs (four in each site). A well designed and tailored capacity building program has been developed and implemented by the project to raise the institutional capacity of those CBOs and enable its teams to design, develop and run businesses in sustainable manner. Members of the 12 CBOs have been trained on different subjects, the sustainable management of natural resources in their sites, project design, fund raising and proposal writing, feasibility studies and project management. On the institutional level, efficient financial and administration systems have been developed by national experts with close consultation of the CBOs members. Mechanisms for funding still in process and the project will start the implementation of the micro-enterprises on ground as soon as those mechanisms approved by all project stakeholders.
</v>
      </c>
      <c r="H113" s="217"/>
      <c r="I113" t="s">
        <v>1226</v>
      </c>
    </row>
    <row r="114" spans="1:8" ht="15">
      <c r="A114" s="169" t="s">
        <v>351</v>
      </c>
      <c r="B114" s="169" t="s">
        <v>803</v>
      </c>
      <c r="C114" s="169" t="s">
        <v>440</v>
      </c>
      <c r="D114" s="169" t="s">
        <v>247</v>
      </c>
      <c r="G114" s="217">
        <f>IF(I114="","",I114)</f>
      </c>
      <c r="H114" s="217"/>
    </row>
    <row r="115" spans="1:8" ht="15">
      <c r="A115" s="169" t="s">
        <v>351</v>
      </c>
      <c r="B115" s="169" t="s">
        <v>803</v>
      </c>
      <c r="C115" s="169" t="s">
        <v>440</v>
      </c>
      <c r="D115" s="169" t="s">
        <v>250</v>
      </c>
      <c r="G115" s="217">
        <f>IF(I115="","",I115)</f>
      </c>
      <c r="H115" s="217"/>
    </row>
    <row r="116" ht="15">
      <c r="G116" s="196" t="s">
        <v>988</v>
      </c>
    </row>
    <row r="117" spans="1:9" ht="15">
      <c r="A117" s="169" t="s">
        <v>351</v>
      </c>
      <c r="B117" s="169" t="s">
        <v>942</v>
      </c>
      <c r="C117" s="169" t="s">
        <v>441</v>
      </c>
      <c r="D117" s="169" t="s">
        <v>952</v>
      </c>
      <c r="G117" s="217" t="str">
        <f>IF(I117="","",I117)</f>
        <v>Project Management Unit
The Project Management Unit –PMU has performed well during the reporting period; convened meetings, initiated dialogues, facilitated workshops and meetings. The PMU achieved all duties with close consultation with partners (MAAR, MSEA, and UNDP). Expenditures and financial planning during the reporting period were according to the annual work plan, a special budget review and expenditures  monitoring scheme, and the PMU  implemented the following 
during the reporting period: 12 training courses at national and regional levels for both work teams and local communities.  Recruitment of 6 national experts, and 5 international and regional consultants. 1 sub-contract with specialized firm to carry out the thematic subcontract of project outcome2. The sub-contractor firm has achieved all duties according to its annual work plan with the project. Subcontract started in Nov, 2008 and expected to be finished by the end of 2011. Launching the public awareness campaign with its various activities targeting various sectors.
</v>
      </c>
      <c r="H117" s="217"/>
      <c r="I117" t="s">
        <v>1227</v>
      </c>
    </row>
    <row r="118" spans="1:8" ht="15">
      <c r="A118" s="169" t="s">
        <v>351</v>
      </c>
      <c r="B118" s="169" t="s">
        <v>942</v>
      </c>
      <c r="C118" s="169" t="s">
        <v>441</v>
      </c>
      <c r="D118" s="169" t="s">
        <v>953</v>
      </c>
      <c r="G118" s="217">
        <f>IF(I118="","",I118)</f>
      </c>
      <c r="H118" s="217"/>
    </row>
    <row r="119" spans="1:8" ht="15">
      <c r="A119" s="169" t="s">
        <v>351</v>
      </c>
      <c r="B119" s="169" t="s">
        <v>942</v>
      </c>
      <c r="C119" s="169" t="s">
        <v>441</v>
      </c>
      <c r="D119" s="169" t="s">
        <v>954</v>
      </c>
      <c r="G119" s="217">
        <f>IF(I119="","",I119)</f>
      </c>
      <c r="H119" s="217"/>
    </row>
    <row r="120" spans="1:8" ht="15">
      <c r="A120" s="169" t="s">
        <v>351</v>
      </c>
      <c r="B120" s="169" t="s">
        <v>942</v>
      </c>
      <c r="C120" s="169" t="s">
        <v>441</v>
      </c>
      <c r="D120" s="169" t="s">
        <v>955</v>
      </c>
      <c r="G120" s="217">
        <f>IF(I120="","",I120)</f>
      </c>
      <c r="H120" s="217"/>
    </row>
    <row r="121" spans="1:8" ht="15">
      <c r="A121" s="169" t="s">
        <v>351</v>
      </c>
      <c r="B121" s="169" t="s">
        <v>942</v>
      </c>
      <c r="C121" s="169" t="s">
        <v>441</v>
      </c>
      <c r="D121" s="169" t="s">
        <v>956</v>
      </c>
      <c r="G121" s="217">
        <f>IF(I121="","",I121)</f>
      </c>
      <c r="H121" s="217"/>
    </row>
    <row r="122" ht="15">
      <c r="G122" s="196" t="s">
        <v>989</v>
      </c>
    </row>
    <row r="123" spans="1:8" ht="15">
      <c r="A123" s="169" t="s">
        <v>351</v>
      </c>
      <c r="B123" s="169" t="s">
        <v>943</v>
      </c>
      <c r="C123" s="169" t="s">
        <v>442</v>
      </c>
      <c r="D123" s="169" t="s">
        <v>957</v>
      </c>
      <c r="G123" s="217">
        <f>IF(I123="","",I123)</f>
      </c>
      <c r="H123" s="217"/>
    </row>
    <row r="124" spans="1:8" ht="15">
      <c r="A124" s="169" t="s">
        <v>351</v>
      </c>
      <c r="B124" s="169" t="s">
        <v>943</v>
      </c>
      <c r="C124" s="169" t="s">
        <v>442</v>
      </c>
      <c r="D124" s="169" t="s">
        <v>958</v>
      </c>
      <c r="G124" s="217">
        <f>IF(I124="","",I124)</f>
      </c>
      <c r="H124" s="217"/>
    </row>
    <row r="125" spans="1:8" ht="15">
      <c r="A125" s="169" t="s">
        <v>351</v>
      </c>
      <c r="B125" s="169" t="s">
        <v>943</v>
      </c>
      <c r="C125" s="169" t="s">
        <v>442</v>
      </c>
      <c r="D125" s="169" t="s">
        <v>959</v>
      </c>
      <c r="G125" s="217">
        <f>IF(I125="","",I125)</f>
      </c>
      <c r="H125" s="217"/>
    </row>
    <row r="126" spans="1:8" ht="15">
      <c r="A126" s="169" t="s">
        <v>351</v>
      </c>
      <c r="B126" s="169" t="s">
        <v>943</v>
      </c>
      <c r="C126" s="169" t="s">
        <v>442</v>
      </c>
      <c r="D126" s="169" t="s">
        <v>960</v>
      </c>
      <c r="G126" s="217">
        <f>IF(I126="","",I126)</f>
      </c>
      <c r="H126" s="217"/>
    </row>
    <row r="127" spans="1:8" ht="15">
      <c r="A127" s="169" t="s">
        <v>351</v>
      </c>
      <c r="B127" s="169" t="s">
        <v>943</v>
      </c>
      <c r="C127" s="169" t="s">
        <v>442</v>
      </c>
      <c r="D127" s="169" t="s">
        <v>961</v>
      </c>
      <c r="G127" s="217">
        <f>IF(I127="","",I127)</f>
      </c>
      <c r="H127" s="217"/>
    </row>
    <row r="128" ht="15">
      <c r="G128" s="196" t="s">
        <v>990</v>
      </c>
    </row>
    <row r="129" spans="1:8" ht="15">
      <c r="A129" s="169" t="s">
        <v>351</v>
      </c>
      <c r="B129" s="169" t="s">
        <v>944</v>
      </c>
      <c r="C129" s="169" t="s">
        <v>528</v>
      </c>
      <c r="D129" s="169" t="s">
        <v>962</v>
      </c>
      <c r="G129" s="217">
        <f>IF(I129="","",I129)</f>
      </c>
      <c r="H129" s="217"/>
    </row>
    <row r="130" spans="1:8" ht="15">
      <c r="A130" s="169" t="s">
        <v>351</v>
      </c>
      <c r="B130" s="169" t="s">
        <v>944</v>
      </c>
      <c r="C130" s="169" t="s">
        <v>528</v>
      </c>
      <c r="D130" s="169" t="s">
        <v>864</v>
      </c>
      <c r="G130" s="217">
        <f>IF(I130="","",I130)</f>
      </c>
      <c r="H130" s="217"/>
    </row>
    <row r="131" spans="1:8" ht="15">
      <c r="A131" s="169" t="s">
        <v>351</v>
      </c>
      <c r="B131" s="169" t="s">
        <v>944</v>
      </c>
      <c r="C131" s="169" t="s">
        <v>528</v>
      </c>
      <c r="D131" s="169" t="s">
        <v>963</v>
      </c>
      <c r="G131" s="217">
        <f>IF(I131="","",I131)</f>
      </c>
      <c r="H131" s="217"/>
    </row>
    <row r="132" spans="1:8" ht="15">
      <c r="A132" s="169" t="s">
        <v>351</v>
      </c>
      <c r="B132" s="169" t="s">
        <v>944</v>
      </c>
      <c r="C132" s="169" t="s">
        <v>528</v>
      </c>
      <c r="D132" s="169" t="s">
        <v>964</v>
      </c>
      <c r="G132" s="217">
        <f>IF(I132="","",I132)</f>
      </c>
      <c r="H132" s="217"/>
    </row>
    <row r="133" spans="1:8" ht="15">
      <c r="A133" s="169" t="s">
        <v>351</v>
      </c>
      <c r="B133" s="169" t="s">
        <v>944</v>
      </c>
      <c r="C133" s="169" t="s">
        <v>528</v>
      </c>
      <c r="D133" s="169" t="s">
        <v>965</v>
      </c>
      <c r="G133" s="217">
        <f>IF(I133="","",I133)</f>
      </c>
      <c r="H133" s="217"/>
    </row>
    <row r="134" ht="15">
      <c r="G134" s="196" t="s">
        <v>991</v>
      </c>
    </row>
    <row r="135" spans="1:8" ht="15">
      <c r="A135" s="169" t="s">
        <v>351</v>
      </c>
      <c r="B135" s="169" t="s">
        <v>945</v>
      </c>
      <c r="C135" s="169" t="s">
        <v>538</v>
      </c>
      <c r="D135" s="169" t="s">
        <v>966</v>
      </c>
      <c r="G135" s="217">
        <f>IF(I135="","",I135)</f>
      </c>
      <c r="H135" s="217"/>
    </row>
    <row r="136" spans="1:8" ht="15">
      <c r="A136" s="169" t="s">
        <v>351</v>
      </c>
      <c r="B136" s="169" t="s">
        <v>945</v>
      </c>
      <c r="C136" s="169" t="s">
        <v>538</v>
      </c>
      <c r="D136" s="169" t="s">
        <v>967</v>
      </c>
      <c r="G136" s="217">
        <f>IF(I136="","",I136)</f>
      </c>
      <c r="H136" s="217"/>
    </row>
    <row r="137" spans="1:8" ht="15">
      <c r="A137" s="169" t="s">
        <v>351</v>
      </c>
      <c r="B137" s="169" t="s">
        <v>945</v>
      </c>
      <c r="C137" s="169" t="s">
        <v>538</v>
      </c>
      <c r="D137" s="169" t="s">
        <v>968</v>
      </c>
      <c r="G137" s="217">
        <f>IF(I137="","",I137)</f>
      </c>
      <c r="H137" s="217"/>
    </row>
    <row r="138" spans="1:8" ht="15">
      <c r="A138" s="169" t="s">
        <v>351</v>
      </c>
      <c r="B138" s="169" t="s">
        <v>945</v>
      </c>
      <c r="C138" s="169" t="s">
        <v>538</v>
      </c>
      <c r="D138" s="169" t="s">
        <v>969</v>
      </c>
      <c r="G138" s="217">
        <f>IF(I138="","",I138)</f>
      </c>
      <c r="H138" s="217"/>
    </row>
    <row r="139" spans="1:8" ht="15">
      <c r="A139" s="169" t="s">
        <v>351</v>
      </c>
      <c r="B139" s="169" t="s">
        <v>945</v>
      </c>
      <c r="C139" s="169" t="s">
        <v>538</v>
      </c>
      <c r="D139" s="169" t="s">
        <v>970</v>
      </c>
      <c r="G139" s="217">
        <f>IF(I139="","",I139)</f>
      </c>
      <c r="H139" s="217"/>
    </row>
    <row r="140" ht="15">
      <c r="G140" s="196" t="s">
        <v>992</v>
      </c>
    </row>
    <row r="141" spans="1:8" ht="15">
      <c r="A141" s="169" t="s">
        <v>351</v>
      </c>
      <c r="B141" s="169" t="s">
        <v>946</v>
      </c>
      <c r="C141" s="169" t="s">
        <v>539</v>
      </c>
      <c r="D141" s="169" t="s">
        <v>971</v>
      </c>
      <c r="G141" s="217">
        <f>IF(I141="","",I141)</f>
      </c>
      <c r="H141" s="217"/>
    </row>
    <row r="142" spans="1:8" ht="15">
      <c r="A142" s="169" t="s">
        <v>351</v>
      </c>
      <c r="B142" s="169" t="s">
        <v>946</v>
      </c>
      <c r="C142" s="169" t="s">
        <v>539</v>
      </c>
      <c r="D142" s="169" t="s">
        <v>972</v>
      </c>
      <c r="G142" s="217">
        <f>IF(I142="","",I142)</f>
      </c>
      <c r="H142" s="217"/>
    </row>
    <row r="143" spans="1:8" ht="15">
      <c r="A143" s="169" t="s">
        <v>351</v>
      </c>
      <c r="B143" s="169" t="s">
        <v>946</v>
      </c>
      <c r="C143" s="169" t="s">
        <v>539</v>
      </c>
      <c r="D143" s="169" t="s">
        <v>973</v>
      </c>
      <c r="G143" s="217">
        <f>IF(I143="","",I143)</f>
      </c>
      <c r="H143" s="217"/>
    </row>
    <row r="144" spans="1:8" ht="15">
      <c r="A144" s="169" t="s">
        <v>351</v>
      </c>
      <c r="B144" s="169" t="s">
        <v>946</v>
      </c>
      <c r="C144" s="169" t="s">
        <v>539</v>
      </c>
      <c r="D144" s="169" t="s">
        <v>974</v>
      </c>
      <c r="G144" s="217">
        <f>IF(I144="","",I144)</f>
      </c>
      <c r="H144" s="217"/>
    </row>
    <row r="145" spans="1:8" ht="15">
      <c r="A145" s="169" t="s">
        <v>351</v>
      </c>
      <c r="B145" s="169" t="s">
        <v>946</v>
      </c>
      <c r="C145" s="169" t="s">
        <v>539</v>
      </c>
      <c r="D145" s="169" t="s">
        <v>975</v>
      </c>
      <c r="G145" s="217">
        <f>IF(I145="","",I145)</f>
      </c>
      <c r="H145" s="217"/>
    </row>
    <row r="146" ht="15">
      <c r="G146" s="196" t="s">
        <v>993</v>
      </c>
    </row>
    <row r="147" spans="1:8" ht="15">
      <c r="A147" s="169" t="s">
        <v>351</v>
      </c>
      <c r="B147" s="169" t="s">
        <v>947</v>
      </c>
      <c r="C147" s="169" t="s">
        <v>540</v>
      </c>
      <c r="D147" s="169" t="s">
        <v>768</v>
      </c>
      <c r="G147" s="217">
        <f>IF(I147="","",I147)</f>
      </c>
      <c r="H147" s="217"/>
    </row>
    <row r="148" spans="1:8" ht="15">
      <c r="A148" s="169" t="s">
        <v>351</v>
      </c>
      <c r="B148" s="169" t="s">
        <v>947</v>
      </c>
      <c r="C148" s="169" t="s">
        <v>540</v>
      </c>
      <c r="D148" s="169" t="s">
        <v>976</v>
      </c>
      <c r="G148" s="217">
        <f>IF(I148="","",I148)</f>
      </c>
      <c r="H148" s="217"/>
    </row>
    <row r="149" spans="1:8" ht="15">
      <c r="A149" s="169" t="s">
        <v>351</v>
      </c>
      <c r="B149" s="169" t="s">
        <v>947</v>
      </c>
      <c r="C149" s="169" t="s">
        <v>540</v>
      </c>
      <c r="D149" s="169" t="s">
        <v>770</v>
      </c>
      <c r="G149" s="217">
        <f>IF(I149="","",I149)</f>
      </c>
      <c r="H149" s="217"/>
    </row>
    <row r="150" spans="1:8" ht="15">
      <c r="A150" s="169" t="s">
        <v>351</v>
      </c>
      <c r="B150" s="169" t="s">
        <v>947</v>
      </c>
      <c r="C150" s="169" t="s">
        <v>540</v>
      </c>
      <c r="D150" s="169" t="s">
        <v>977</v>
      </c>
      <c r="G150" s="217">
        <f>IF(I150="","",I150)</f>
      </c>
      <c r="H150" s="217"/>
    </row>
    <row r="151" spans="1:8" ht="15">
      <c r="A151" s="169" t="s">
        <v>351</v>
      </c>
      <c r="B151" s="169" t="s">
        <v>947</v>
      </c>
      <c r="C151" s="169" t="s">
        <v>540</v>
      </c>
      <c r="D151" s="169" t="s">
        <v>978</v>
      </c>
      <c r="G151" s="217">
        <f>IF(I151="","",I151)</f>
      </c>
      <c r="H151" s="217"/>
    </row>
    <row r="152" ht="15">
      <c r="G152" s="196" t="s">
        <v>994</v>
      </c>
    </row>
    <row r="153" spans="1:8" ht="15">
      <c r="A153" s="169" t="s">
        <v>351</v>
      </c>
      <c r="B153" s="169" t="s">
        <v>948</v>
      </c>
      <c r="C153" s="169" t="s">
        <v>541</v>
      </c>
      <c r="D153" s="169" t="s">
        <v>979</v>
      </c>
      <c r="G153" s="217">
        <f>IF(I153="","",I153)</f>
      </c>
      <c r="H153" s="217"/>
    </row>
    <row r="154" spans="1:8" ht="15">
      <c r="A154" s="169" t="s">
        <v>351</v>
      </c>
      <c r="B154" s="169" t="s">
        <v>948</v>
      </c>
      <c r="C154" s="169" t="s">
        <v>541</v>
      </c>
      <c r="D154" s="169" t="s">
        <v>772</v>
      </c>
      <c r="G154" s="217">
        <f>IF(I154="","",I154)</f>
      </c>
      <c r="H154" s="217"/>
    </row>
    <row r="155" spans="1:8" ht="15">
      <c r="A155" s="169" t="s">
        <v>351</v>
      </c>
      <c r="B155" s="169" t="s">
        <v>948</v>
      </c>
      <c r="C155" s="169" t="s">
        <v>541</v>
      </c>
      <c r="D155" s="169" t="s">
        <v>774</v>
      </c>
      <c r="G155" s="217">
        <f>IF(I155="","",I155)</f>
      </c>
      <c r="H155" s="217"/>
    </row>
    <row r="156" spans="1:8" ht="15">
      <c r="A156" s="169" t="s">
        <v>351</v>
      </c>
      <c r="B156" s="169" t="s">
        <v>948</v>
      </c>
      <c r="C156" s="169" t="s">
        <v>541</v>
      </c>
      <c r="D156" s="169" t="s">
        <v>776</v>
      </c>
      <c r="G156" s="217">
        <f>IF(I156="","",I156)</f>
      </c>
      <c r="H156" s="217"/>
    </row>
    <row r="157" spans="1:8" ht="15">
      <c r="A157" s="169" t="s">
        <v>351</v>
      </c>
      <c r="B157" s="169" t="s">
        <v>948</v>
      </c>
      <c r="C157" s="169" t="s">
        <v>541</v>
      </c>
      <c r="D157" s="169" t="s">
        <v>980</v>
      </c>
      <c r="G157" s="217">
        <f>IF(I157="","",I157)</f>
      </c>
      <c r="H157" s="217"/>
    </row>
    <row r="158" spans="6:8" ht="15">
      <c r="F158" s="183"/>
      <c r="G158" s="218"/>
      <c r="H158" s="218"/>
    </row>
    <row r="159" spans="7:8" ht="15.75">
      <c r="G159" s="215" t="s">
        <v>981</v>
      </c>
      <c r="H159" s="215"/>
    </row>
    <row r="160" ht="15">
      <c r="G160" s="190" t="s">
        <v>418</v>
      </c>
    </row>
    <row r="161" spans="1:9" ht="15">
      <c r="A161" s="169" t="s">
        <v>162</v>
      </c>
      <c r="B161" s="169" t="s">
        <v>790</v>
      </c>
      <c r="C161" s="169" t="s">
        <v>446</v>
      </c>
      <c r="D161" s="169" t="s">
        <v>791</v>
      </c>
      <c r="G161" s="196" t="s">
        <v>936</v>
      </c>
      <c r="H161" s="186" t="str">
        <f aca="true" t="shared" si="3" ref="H161:H184">IF(I161="","",I161)</f>
        <v>S</v>
      </c>
      <c r="I161" t="s">
        <v>427</v>
      </c>
    </row>
    <row r="162" spans="1:9" ht="15">
      <c r="A162" s="169" t="s">
        <v>162</v>
      </c>
      <c r="B162" s="169" t="s">
        <v>790</v>
      </c>
      <c r="C162" s="169" t="s">
        <v>446</v>
      </c>
      <c r="D162" s="169" t="s">
        <v>849</v>
      </c>
      <c r="G162" s="196" t="s">
        <v>937</v>
      </c>
      <c r="H162" s="186" t="str">
        <f t="shared" si="3"/>
        <v>HS - Highly Satisfactory</v>
      </c>
      <c r="I162" t="s">
        <v>586</v>
      </c>
    </row>
    <row r="163" spans="1:8" ht="15">
      <c r="A163" s="169" t="s">
        <v>162</v>
      </c>
      <c r="B163" s="169" t="s">
        <v>790</v>
      </c>
      <c r="C163" s="169" t="s">
        <v>446</v>
      </c>
      <c r="D163" s="169" t="s">
        <v>930</v>
      </c>
      <c r="G163" s="196" t="s">
        <v>268</v>
      </c>
      <c r="H163" s="186">
        <f t="shared" si="3"/>
      </c>
    </row>
    <row r="164" spans="1:9" ht="15">
      <c r="A164" s="169" t="s">
        <v>162</v>
      </c>
      <c r="B164" s="169" t="s">
        <v>790</v>
      </c>
      <c r="C164" s="169" t="s">
        <v>446</v>
      </c>
      <c r="D164" s="169" t="s">
        <v>931</v>
      </c>
      <c r="G164" s="196" t="s">
        <v>39</v>
      </c>
      <c r="H164" s="186" t="str">
        <f t="shared" si="3"/>
        <v>The annual plan was  implemented as scheduled and in full collaboration and coordination among  the two executing agencies , PMU, and UNDP</v>
      </c>
      <c r="I164" t="s">
        <v>1113</v>
      </c>
    </row>
    <row r="165" ht="15">
      <c r="G165" s="190" t="s">
        <v>995</v>
      </c>
    </row>
    <row r="166" spans="1:9" ht="15">
      <c r="A166" s="169" t="s">
        <v>162</v>
      </c>
      <c r="B166" s="169" t="s">
        <v>820</v>
      </c>
      <c r="C166" s="169" t="s">
        <v>347</v>
      </c>
      <c r="D166" s="169" t="s">
        <v>932</v>
      </c>
      <c r="G166" s="196" t="s">
        <v>936</v>
      </c>
      <c r="H166" s="186" t="str">
        <f t="shared" si="3"/>
        <v>S</v>
      </c>
      <c r="I166" t="s">
        <v>427</v>
      </c>
    </row>
    <row r="167" spans="1:9" ht="15">
      <c r="A167" s="169" t="s">
        <v>162</v>
      </c>
      <c r="B167" s="169" t="s">
        <v>820</v>
      </c>
      <c r="C167" s="169" t="s">
        <v>347</v>
      </c>
      <c r="D167" s="169" t="s">
        <v>901</v>
      </c>
      <c r="G167" s="196" t="s">
        <v>937</v>
      </c>
      <c r="H167" s="186" t="str">
        <f t="shared" si="3"/>
        <v>HS - Highly Satisfactory</v>
      </c>
      <c r="I167" t="s">
        <v>586</v>
      </c>
    </row>
    <row r="168" spans="1:8" ht="15">
      <c r="A168" s="169" t="s">
        <v>162</v>
      </c>
      <c r="B168" s="169" t="s">
        <v>820</v>
      </c>
      <c r="C168" s="169" t="s">
        <v>347</v>
      </c>
      <c r="D168" s="169" t="s">
        <v>869</v>
      </c>
      <c r="G168" s="196" t="s">
        <v>268</v>
      </c>
      <c r="H168" s="186">
        <f t="shared" si="3"/>
      </c>
    </row>
    <row r="169" spans="1:8" ht="15">
      <c r="A169" s="169" t="s">
        <v>162</v>
      </c>
      <c r="B169" s="169" t="s">
        <v>820</v>
      </c>
      <c r="C169" s="169" t="s">
        <v>347</v>
      </c>
      <c r="D169" s="169" t="s">
        <v>870</v>
      </c>
      <c r="G169" s="196" t="s">
        <v>39</v>
      </c>
      <c r="H169" s="186">
        <f t="shared" si="3"/>
      </c>
    </row>
    <row r="170" ht="15">
      <c r="G170" s="190" t="s">
        <v>982</v>
      </c>
    </row>
    <row r="171" spans="1:9" ht="15">
      <c r="A171" s="169" t="s">
        <v>162</v>
      </c>
      <c r="B171" s="169" t="s">
        <v>792</v>
      </c>
      <c r="C171" s="169" t="s">
        <v>322</v>
      </c>
      <c r="D171" s="169" t="s">
        <v>793</v>
      </c>
      <c r="G171" s="196" t="s">
        <v>936</v>
      </c>
      <c r="H171" s="186" t="str">
        <f t="shared" si="3"/>
        <v>S</v>
      </c>
      <c r="I171" t="s">
        <v>427</v>
      </c>
    </row>
    <row r="172" spans="1:9" ht="15">
      <c r="A172" s="169" t="s">
        <v>162</v>
      </c>
      <c r="B172" s="169" t="s">
        <v>792</v>
      </c>
      <c r="C172" s="169" t="s">
        <v>322</v>
      </c>
      <c r="D172" s="169" t="s">
        <v>933</v>
      </c>
      <c r="G172" s="196" t="s">
        <v>937</v>
      </c>
      <c r="H172" s="186" t="str">
        <f t="shared" si="3"/>
        <v>HS - Highly Satisfactory</v>
      </c>
      <c r="I172" t="s">
        <v>586</v>
      </c>
    </row>
    <row r="173" spans="1:8" ht="15">
      <c r="A173" s="169" t="s">
        <v>162</v>
      </c>
      <c r="B173" s="169" t="s">
        <v>792</v>
      </c>
      <c r="C173" s="169" t="s">
        <v>322</v>
      </c>
      <c r="D173" s="169" t="s">
        <v>871</v>
      </c>
      <c r="G173" s="196" t="s">
        <v>268</v>
      </c>
      <c r="H173" s="186">
        <f t="shared" si="3"/>
      </c>
    </row>
    <row r="174" spans="1:8" ht="15">
      <c r="A174" s="169" t="s">
        <v>162</v>
      </c>
      <c r="B174" s="169" t="s">
        <v>792</v>
      </c>
      <c r="C174" s="169" t="s">
        <v>322</v>
      </c>
      <c r="D174" s="169" t="s">
        <v>934</v>
      </c>
      <c r="G174" s="196" t="s">
        <v>39</v>
      </c>
      <c r="H174" s="186">
        <f t="shared" si="3"/>
      </c>
    </row>
    <row r="175" ht="15">
      <c r="G175" s="190" t="s">
        <v>983</v>
      </c>
    </row>
    <row r="176" spans="1:9" ht="15">
      <c r="A176" s="169" t="s">
        <v>162</v>
      </c>
      <c r="B176" s="169" t="s">
        <v>794</v>
      </c>
      <c r="C176" s="169" t="s">
        <v>448</v>
      </c>
      <c r="D176" s="169" t="s">
        <v>795</v>
      </c>
      <c r="G176" s="196" t="s">
        <v>936</v>
      </c>
      <c r="H176" s="186" t="str">
        <f t="shared" si="3"/>
        <v>MS</v>
      </c>
      <c r="I176" t="s">
        <v>428</v>
      </c>
    </row>
    <row r="177" spans="1:9" ht="15">
      <c r="A177" s="169" t="s">
        <v>162</v>
      </c>
      <c r="B177" s="169" t="s">
        <v>794</v>
      </c>
      <c r="C177" s="169" t="s">
        <v>448</v>
      </c>
      <c r="D177" s="169" t="s">
        <v>855</v>
      </c>
      <c r="G177" s="196" t="s">
        <v>937</v>
      </c>
      <c r="H177" s="186" t="str">
        <f t="shared" si="3"/>
        <v>S – Satisfactory</v>
      </c>
      <c r="I177" t="s">
        <v>587</v>
      </c>
    </row>
    <row r="178" spans="1:8" ht="15">
      <c r="A178" s="169" t="s">
        <v>162</v>
      </c>
      <c r="B178" s="169" t="s">
        <v>794</v>
      </c>
      <c r="C178" s="169" t="s">
        <v>448</v>
      </c>
      <c r="D178" s="169" t="s">
        <v>873</v>
      </c>
      <c r="G178" s="196" t="s">
        <v>268</v>
      </c>
      <c r="H178" s="186">
        <f t="shared" si="3"/>
      </c>
    </row>
    <row r="179" spans="1:9" ht="15">
      <c r="A179" s="169" t="s">
        <v>162</v>
      </c>
      <c r="B179" s="169" t="s">
        <v>794</v>
      </c>
      <c r="C179" s="169" t="s">
        <v>448</v>
      </c>
      <c r="D179" s="169" t="s">
        <v>874</v>
      </c>
      <c r="G179" s="196" t="s">
        <v>39</v>
      </c>
      <c r="H179" s="186" t="str">
        <f t="shared" si="3"/>
        <v>The implementation pace was on track and in accordance to the workplan; and the progress made towards the activities related to the PA policies and preparation of management plans was significant.</v>
      </c>
      <c r="I179" t="s">
        <v>1114</v>
      </c>
    </row>
    <row r="180" ht="15">
      <c r="G180" s="190" t="s">
        <v>984</v>
      </c>
    </row>
    <row r="181" spans="1:9" ht="15">
      <c r="A181" s="169" t="s">
        <v>162</v>
      </c>
      <c r="B181" s="169" t="s">
        <v>821</v>
      </c>
      <c r="C181" s="169" t="s">
        <v>449</v>
      </c>
      <c r="D181" s="169" t="s">
        <v>224</v>
      </c>
      <c r="G181" s="196" t="s">
        <v>936</v>
      </c>
      <c r="H181" s="186" t="str">
        <f t="shared" si="3"/>
        <v>MS</v>
      </c>
      <c r="I181" t="s">
        <v>428</v>
      </c>
    </row>
    <row r="182" spans="1:9" ht="15">
      <c r="A182" s="169" t="s">
        <v>162</v>
      </c>
      <c r="B182" s="169" t="s">
        <v>821</v>
      </c>
      <c r="C182" s="169" t="s">
        <v>449</v>
      </c>
      <c r="D182" s="169" t="s">
        <v>225</v>
      </c>
      <c r="G182" s="196" t="s">
        <v>937</v>
      </c>
      <c r="H182" s="186" t="str">
        <f t="shared" si="3"/>
        <v>S – Satisfactory</v>
      </c>
      <c r="I182" t="s">
        <v>587</v>
      </c>
    </row>
    <row r="183" spans="1:8" ht="15">
      <c r="A183" s="169" t="s">
        <v>162</v>
      </c>
      <c r="B183" s="169" t="s">
        <v>821</v>
      </c>
      <c r="C183" s="169" t="s">
        <v>449</v>
      </c>
      <c r="D183" s="169" t="s">
        <v>875</v>
      </c>
      <c r="G183" s="196" t="s">
        <v>268</v>
      </c>
      <c r="H183" s="186">
        <f t="shared" si="3"/>
      </c>
    </row>
    <row r="184" spans="1:9" ht="15">
      <c r="A184" s="169" t="s">
        <v>162</v>
      </c>
      <c r="B184" s="169" t="s">
        <v>821</v>
      </c>
      <c r="C184" s="169" t="s">
        <v>449</v>
      </c>
      <c r="D184" s="169" t="s">
        <v>935</v>
      </c>
      <c r="G184" s="196" t="s">
        <v>39</v>
      </c>
      <c r="H184" s="186" t="str">
        <f t="shared" si="3"/>
        <v>The project team and broader project constituency has reacted very positively to the outcomes of the MTE and has made corrective action for addressing implementation hurdles. The establishment of the task force is particularly noteworthy as it transfers ownership of the developed results to the national institutions while at the same time providing them with a framework for debate and agreement on policy reforms, institutional frameworks etc... Although Syria remains a country where decision making power remains central, the level of engagement and commitment of the task force - facilitated by the project team - is commendable. Furthermore, the project team has implemented its annual workplan on schedule and according to expected disbursement levels. It should be noted that this is partly due to the aggregation of several contracts under one consultancy assignment (company). While this enables secure and long term planning and reduces impacts of procurement and hiring processes, it may also reduce access of the project and country to specific expert knowledge. It is therefore recommended - as per the supervision mission - that a mechanism for peer review and quality control of the products delivered by this company be established. Furthermore, the risk that was flagged by the MTE team, still needs to be tracked although it is an issue rather than a risk: the large sub-contract accorded under the project to a consultancy firm may result in having a project within a project, in the demobilization of the project team and national institutions, and in the project missing on its desired impact in relation to the development of national capacities for PA management. The project team has therefore endeavored to maintain close control and involvement of national partners, and this needs to be reassessed on a regular basis to prevent any drifts in that sense. 
At the time of project supervision mission, a discussion was underway regarding different levels of progress and achievement at different sites. It is recommended that the project board, technical team and project team consider each site individually and give due consideration to tailor-made approaches to the specificities of each site. Otherwise there is a risk that a working formula at one PA site will not necessarily deliver tangible results elswhere and similarly, the potential for learning and tailoring PA management approaches in view of replication throughout the system when it is established. It is therefore recommended to carefully consider the risks associated with a blueprint approach, and to reflect on the benefits and feasibility of a differenciated approach. This may materialize in terms of different staff structures and management teams for different sites, depending on the complexity of issues they are tackling and depending on their management objectives. 
All in all the project is progressing smoothly with a much stronger focus on results and a high likelihood of maintaining a steady pace over the coming years. </v>
      </c>
      <c r="I184" t="s">
        <v>1115</v>
      </c>
    </row>
    <row r="185" spans="6:8" ht="15">
      <c r="F185" s="183"/>
      <c r="G185" s="219"/>
      <c r="H185" s="219"/>
    </row>
    <row r="186" spans="7:8" ht="15.75">
      <c r="G186" s="215" t="s">
        <v>996</v>
      </c>
      <c r="H186" s="215"/>
    </row>
    <row r="187" spans="1:8" ht="15">
      <c r="A187" s="169" t="s">
        <v>841</v>
      </c>
      <c r="B187" s="169" t="s">
        <v>819</v>
      </c>
      <c r="C187" s="169" t="s">
        <v>450</v>
      </c>
      <c r="D187" s="169" t="s">
        <v>790</v>
      </c>
      <c r="G187" s="196" t="s">
        <v>940</v>
      </c>
      <c r="H187" s="186">
        <f aca="true" t="shared" si="4" ref="H187:H203">IF(I187="","",I187)</f>
      </c>
    </row>
    <row r="188" spans="1:8" ht="15">
      <c r="A188" s="169" t="s">
        <v>841</v>
      </c>
      <c r="B188" s="169" t="s">
        <v>819</v>
      </c>
      <c r="C188" s="169" t="s">
        <v>450</v>
      </c>
      <c r="D188" s="169" t="s">
        <v>791</v>
      </c>
      <c r="G188" s="196" t="s">
        <v>451</v>
      </c>
      <c r="H188" s="186">
        <f t="shared" si="4"/>
      </c>
    </row>
    <row r="189" spans="1:13" ht="15">
      <c r="A189" s="169" t="s">
        <v>841</v>
      </c>
      <c r="B189" s="169" t="s">
        <v>819</v>
      </c>
      <c r="C189" s="169" t="s">
        <v>450</v>
      </c>
      <c r="D189" s="169" t="s">
        <v>849</v>
      </c>
      <c r="G189" s="196" t="s">
        <v>452</v>
      </c>
      <c r="H189" s="186">
        <f>IF(I189="","",K189&amp;"-"&amp;L189&amp;"-"&amp;M189)</f>
      </c>
      <c r="K189" t="e">
        <f>DAY(I189)</f>
        <v>#VALUE!</v>
      </c>
      <c r="L189" t="e">
        <f>VLOOKUP(MONTH(I189),O:P,2,FALSE)</f>
        <v>#VALUE!</v>
      </c>
      <c r="M189" t="e">
        <f>YEAR(I189)</f>
        <v>#VALUE!</v>
      </c>
    </row>
    <row r="190" spans="1:8" ht="15">
      <c r="A190" s="169" t="s">
        <v>841</v>
      </c>
      <c r="B190" s="169" t="s">
        <v>819</v>
      </c>
      <c r="C190" s="169" t="s">
        <v>450</v>
      </c>
      <c r="D190" s="169" t="s">
        <v>820</v>
      </c>
      <c r="G190" s="196" t="s">
        <v>940</v>
      </c>
      <c r="H190" s="186">
        <f t="shared" si="4"/>
      </c>
    </row>
    <row r="191" spans="1:8" ht="15">
      <c r="A191" s="169" t="s">
        <v>841</v>
      </c>
      <c r="B191" s="169" t="s">
        <v>819</v>
      </c>
      <c r="C191" s="169" t="s">
        <v>450</v>
      </c>
      <c r="D191" s="169" t="s">
        <v>932</v>
      </c>
      <c r="G191" s="196" t="s">
        <v>451</v>
      </c>
      <c r="H191" s="186">
        <f t="shared" si="4"/>
      </c>
    </row>
    <row r="192" spans="1:13" ht="15">
      <c r="A192" s="169" t="s">
        <v>841</v>
      </c>
      <c r="B192" s="169" t="s">
        <v>819</v>
      </c>
      <c r="C192" s="169" t="s">
        <v>450</v>
      </c>
      <c r="D192" s="169" t="s">
        <v>901</v>
      </c>
      <c r="G192" s="196" t="s">
        <v>452</v>
      </c>
      <c r="H192" s="186">
        <f>IF(I192="","",K192&amp;"-"&amp;L192&amp;"-"&amp;M192)</f>
      </c>
      <c r="K192" t="e">
        <f>DAY(I192)</f>
        <v>#VALUE!</v>
      </c>
      <c r="L192" t="e">
        <f>VLOOKUP(MONTH(I192),O:P,2,FALSE)</f>
        <v>#VALUE!</v>
      </c>
      <c r="M192" t="e">
        <f>YEAR(I192)</f>
        <v>#VALUE!</v>
      </c>
    </row>
    <row r="193" spans="1:8" ht="15">
      <c r="A193" s="169" t="s">
        <v>841</v>
      </c>
      <c r="B193" s="169" t="s">
        <v>819</v>
      </c>
      <c r="C193" s="169" t="s">
        <v>450</v>
      </c>
      <c r="D193" s="169" t="s">
        <v>792</v>
      </c>
      <c r="G193" s="196" t="s">
        <v>940</v>
      </c>
      <c r="H193" s="186">
        <f t="shared" si="4"/>
      </c>
    </row>
    <row r="194" spans="1:8" ht="15">
      <c r="A194" s="169" t="s">
        <v>841</v>
      </c>
      <c r="B194" s="169" t="s">
        <v>819</v>
      </c>
      <c r="C194" s="169" t="s">
        <v>450</v>
      </c>
      <c r="D194" s="169" t="s">
        <v>793</v>
      </c>
      <c r="G194" s="196" t="s">
        <v>451</v>
      </c>
      <c r="H194" s="186">
        <f t="shared" si="4"/>
      </c>
    </row>
    <row r="195" spans="1:13" ht="15">
      <c r="A195" s="169" t="s">
        <v>841</v>
      </c>
      <c r="B195" s="169" t="s">
        <v>819</v>
      </c>
      <c r="C195" s="169" t="s">
        <v>450</v>
      </c>
      <c r="D195" s="169" t="s">
        <v>933</v>
      </c>
      <c r="G195" s="196" t="s">
        <v>452</v>
      </c>
      <c r="H195" s="186">
        <f>IF(I195="","",K195&amp;"-"&amp;L195&amp;"-"&amp;M195)</f>
      </c>
      <c r="K195" t="e">
        <f>DAY(I195)</f>
        <v>#VALUE!</v>
      </c>
      <c r="L195" t="e">
        <f>VLOOKUP(MONTH(I195),O:P,2,FALSE)</f>
        <v>#VALUE!</v>
      </c>
      <c r="M195" t="e">
        <f>YEAR(I195)</f>
        <v>#VALUE!</v>
      </c>
    </row>
    <row r="196" spans="1:8" ht="15">
      <c r="A196" s="169" t="s">
        <v>841</v>
      </c>
      <c r="B196" s="169" t="s">
        <v>819</v>
      </c>
      <c r="C196" s="169" t="s">
        <v>450</v>
      </c>
      <c r="D196" s="169" t="s">
        <v>794</v>
      </c>
      <c r="G196" s="196" t="s">
        <v>940</v>
      </c>
      <c r="H196" s="186">
        <f t="shared" si="4"/>
      </c>
    </row>
    <row r="197" spans="1:8" ht="15">
      <c r="A197" s="169" t="s">
        <v>841</v>
      </c>
      <c r="B197" s="169" t="s">
        <v>819</v>
      </c>
      <c r="C197" s="169" t="s">
        <v>450</v>
      </c>
      <c r="D197" s="169" t="s">
        <v>795</v>
      </c>
      <c r="G197" s="196" t="s">
        <v>451</v>
      </c>
      <c r="H197" s="186">
        <f t="shared" si="4"/>
      </c>
    </row>
    <row r="198" spans="1:13" ht="15">
      <c r="A198" s="169" t="s">
        <v>841</v>
      </c>
      <c r="B198" s="169" t="s">
        <v>819</v>
      </c>
      <c r="C198" s="169" t="s">
        <v>450</v>
      </c>
      <c r="D198" s="169" t="s">
        <v>855</v>
      </c>
      <c r="G198" s="196" t="s">
        <v>452</v>
      </c>
      <c r="H198" s="186">
        <f>IF(I198="","",K198&amp;"-"&amp;L198&amp;"-"&amp;M198)</f>
      </c>
      <c r="K198" t="e">
        <f>DAY(I198)</f>
        <v>#VALUE!</v>
      </c>
      <c r="L198" t="e">
        <f>VLOOKUP(MONTH(I198),O:P,2,FALSE)</f>
        <v>#VALUE!</v>
      </c>
      <c r="M198" t="e">
        <f>YEAR(I198)</f>
        <v>#VALUE!</v>
      </c>
    </row>
    <row r="199" spans="1:8" ht="15">
      <c r="A199" s="169" t="s">
        <v>841</v>
      </c>
      <c r="B199" s="169" t="s">
        <v>819</v>
      </c>
      <c r="C199" s="169" t="s">
        <v>450</v>
      </c>
      <c r="D199" s="169" t="s">
        <v>821</v>
      </c>
      <c r="G199" s="196" t="s">
        <v>940</v>
      </c>
      <c r="H199" s="186">
        <f t="shared" si="4"/>
      </c>
    </row>
    <row r="200" spans="1:8" ht="15">
      <c r="A200" s="169" t="s">
        <v>841</v>
      </c>
      <c r="B200" s="169" t="s">
        <v>819</v>
      </c>
      <c r="C200" s="169" t="s">
        <v>450</v>
      </c>
      <c r="D200" s="169" t="s">
        <v>224</v>
      </c>
      <c r="G200" s="196" t="s">
        <v>451</v>
      </c>
      <c r="H200" s="186">
        <f t="shared" si="4"/>
      </c>
    </row>
    <row r="201" spans="1:13" ht="15">
      <c r="A201" s="169" t="s">
        <v>841</v>
      </c>
      <c r="B201" s="169" t="s">
        <v>819</v>
      </c>
      <c r="C201" s="169" t="s">
        <v>450</v>
      </c>
      <c r="D201" s="169" t="s">
        <v>225</v>
      </c>
      <c r="G201" s="196" t="s">
        <v>452</v>
      </c>
      <c r="H201" s="186">
        <f>IF(I201="","",K201&amp;"-"&amp;L201&amp;"-"&amp;M201)</f>
      </c>
      <c r="K201" t="e">
        <f>DAY(I201)</f>
        <v>#VALUE!</v>
      </c>
      <c r="L201" t="e">
        <f>VLOOKUP(MONTH(I201),O:P,2,FALSE)</f>
        <v>#VALUE!</v>
      </c>
      <c r="M201" t="e">
        <f>YEAR(I201)</f>
        <v>#VALUE!</v>
      </c>
    </row>
    <row r="202" spans="1:8" ht="15">
      <c r="A202" s="169" t="s">
        <v>841</v>
      </c>
      <c r="B202" s="169" t="s">
        <v>819</v>
      </c>
      <c r="C202" s="169" t="s">
        <v>450</v>
      </c>
      <c r="D202" s="169" t="s">
        <v>796</v>
      </c>
      <c r="G202" s="196" t="s">
        <v>940</v>
      </c>
      <c r="H202" s="186">
        <f t="shared" si="4"/>
      </c>
    </row>
    <row r="203" spans="1:8" ht="15">
      <c r="A203" s="169" t="s">
        <v>841</v>
      </c>
      <c r="B203" s="169" t="s">
        <v>819</v>
      </c>
      <c r="C203" s="169" t="s">
        <v>450</v>
      </c>
      <c r="D203" s="169" t="s">
        <v>797</v>
      </c>
      <c r="G203" s="196" t="s">
        <v>451</v>
      </c>
      <c r="H203" s="186">
        <f t="shared" si="4"/>
      </c>
    </row>
    <row r="204" spans="1:13" ht="15">
      <c r="A204" s="169" t="s">
        <v>841</v>
      </c>
      <c r="B204" s="169" t="s">
        <v>819</v>
      </c>
      <c r="C204" s="169" t="s">
        <v>450</v>
      </c>
      <c r="D204" s="169" t="s">
        <v>939</v>
      </c>
      <c r="F204" s="183"/>
      <c r="G204" s="196" t="s">
        <v>452</v>
      </c>
      <c r="H204" s="186">
        <f>IF(I204="","",K204&amp;"-"&amp;L204&amp;"-"&amp;M204)</f>
      </c>
      <c r="K204" t="e">
        <f>DAY(I204)</f>
        <v>#VALUE!</v>
      </c>
      <c r="L204" t="e">
        <f>VLOOKUP(MONTH(I204),O:P,2,FALSE)</f>
        <v>#VALUE!</v>
      </c>
      <c r="M204" t="e">
        <f>YEAR(I204)</f>
        <v>#VALUE!</v>
      </c>
    </row>
    <row r="205" spans="6:8" ht="15">
      <c r="F205" s="183"/>
      <c r="G205" s="219"/>
      <c r="H205" s="219"/>
    </row>
    <row r="206" spans="1:8" ht="15">
      <c r="A206" s="181" t="s">
        <v>997</v>
      </c>
      <c r="F206" s="183"/>
      <c r="G206" s="219"/>
      <c r="H206" s="219"/>
    </row>
    <row r="207" spans="1:8" ht="15">
      <c r="A207" s="181" t="s">
        <v>998</v>
      </c>
      <c r="G207" s="216" t="s">
        <v>39</v>
      </c>
      <c r="H207" s="216"/>
    </row>
    <row r="208" spans="1:8" ht="15">
      <c r="A208" s="169" t="s">
        <v>651</v>
      </c>
      <c r="G208" s="217">
        <f>IF(Finance!D51="","",Finance!D51)</f>
      </c>
      <c r="H208" s="217"/>
    </row>
    <row r="209" spans="7:8" ht="15">
      <c r="G209" s="219"/>
      <c r="H209" s="219"/>
    </row>
    <row r="210" spans="7:8" ht="15.75">
      <c r="G210" s="215" t="s">
        <v>999</v>
      </c>
      <c r="H210" s="215"/>
    </row>
    <row r="211" spans="7:8" ht="15">
      <c r="G211" s="216" t="s">
        <v>1000</v>
      </c>
      <c r="H211" s="216"/>
    </row>
    <row r="212" spans="1:8" ht="15">
      <c r="A212" s="169" t="s">
        <v>532</v>
      </c>
      <c r="B212" s="169" t="s">
        <v>902</v>
      </c>
      <c r="C212" s="169" t="s">
        <v>599</v>
      </c>
      <c r="D212" s="169" t="s">
        <v>220</v>
      </c>
      <c r="G212" s="217">
        <f>IF(I212="","",I212)</f>
      </c>
      <c r="H212" s="217"/>
    </row>
    <row r="213" spans="7:8" ht="15">
      <c r="G213" s="197" t="s">
        <v>1001</v>
      </c>
      <c r="H213" s="197" t="s">
        <v>1002</v>
      </c>
    </row>
    <row r="214" spans="1:10" ht="15">
      <c r="A214" s="169" t="s">
        <v>532</v>
      </c>
      <c r="B214" s="169" t="s">
        <v>826</v>
      </c>
      <c r="C214" s="169" t="s">
        <v>566</v>
      </c>
      <c r="D214" s="169" t="s">
        <v>866</v>
      </c>
      <c r="E214" s="169" t="s">
        <v>830</v>
      </c>
      <c r="G214" s="186" t="str">
        <f aca="true" t="shared" si="5" ref="G214:G223">IF(I214="","",I214)</f>
        <v>According to the project document there were   many sub-contracts (9 sub-contracts) should be implemented during the project lifetime. Some of these sub contracts are overlapping with other project   activities, while the rest of sub contracts need to be updated and merged. 
</v>
      </c>
      <c r="H214" s="186" t="str">
        <f>IF(J214="","",J214)</f>
        <v>The PMU in collaboration with other stakeholders has reviewed these sub-contracts; accordingly there was only one integrated and updated thematic sub-contract for each outcome of the project three outcomes.  </v>
      </c>
      <c r="I214" t="s">
        <v>1125</v>
      </c>
      <c r="J214" t="s">
        <v>1126</v>
      </c>
    </row>
    <row r="215" spans="7:10" ht="15">
      <c r="G215" s="186" t="str">
        <f t="shared" si="5"/>
        <v>Project logframe (indicators and targets) doesn’t reflect what actually being achieved by project.</v>
      </c>
      <c r="H215" s="186" t="str">
        <f aca="true" t="shared" si="6" ref="H215:H223">IF(J215="","",J215)</f>
        <v>Modification of project log frame (Targets and indicators) is done to reflect the real achievements and activities on ground, and shows the impacts of these achievements on progress towards project objectives</v>
      </c>
      <c r="I215" t="s">
        <v>1127</v>
      </c>
      <c r="J215" t="s">
        <v>1128</v>
      </c>
    </row>
    <row r="216" spans="7:8" ht="15">
      <c r="G216" s="186">
        <f t="shared" si="5"/>
      </c>
      <c r="H216" s="186">
        <f t="shared" si="6"/>
      </c>
    </row>
    <row r="217" spans="7:8" ht="15">
      <c r="G217" s="186">
        <f t="shared" si="5"/>
      </c>
      <c r="H217" s="186">
        <f t="shared" si="6"/>
      </c>
    </row>
    <row r="218" spans="7:8" ht="15">
      <c r="G218" s="186">
        <f t="shared" si="5"/>
      </c>
      <c r="H218" s="186">
        <f t="shared" si="6"/>
      </c>
    </row>
    <row r="219" spans="7:8" ht="15">
      <c r="G219" s="186">
        <f t="shared" si="5"/>
      </c>
      <c r="H219" s="186">
        <f t="shared" si="6"/>
      </c>
    </row>
    <row r="220" spans="7:8" ht="15">
      <c r="G220" s="186">
        <f t="shared" si="5"/>
      </c>
      <c r="H220" s="186">
        <f t="shared" si="6"/>
      </c>
    </row>
    <row r="221" spans="7:8" ht="15">
      <c r="G221" s="186">
        <f t="shared" si="5"/>
      </c>
      <c r="H221" s="186">
        <f t="shared" si="6"/>
      </c>
    </row>
    <row r="222" spans="7:8" ht="15">
      <c r="G222" s="186">
        <f t="shared" si="5"/>
      </c>
      <c r="H222" s="186">
        <f t="shared" si="6"/>
      </c>
    </row>
    <row r="223" spans="7:8" ht="15">
      <c r="G223" s="186">
        <f t="shared" si="5"/>
      </c>
      <c r="H223" s="186">
        <f t="shared" si="6"/>
      </c>
    </row>
    <row r="224" spans="7:8" ht="15">
      <c r="G224" s="219"/>
      <c r="H224" s="219"/>
    </row>
    <row r="225" spans="7:8" ht="15">
      <c r="G225" s="216" t="s">
        <v>341</v>
      </c>
      <c r="H225" s="216"/>
    </row>
    <row r="226" spans="1:8" ht="15">
      <c r="A226" s="169" t="s">
        <v>532</v>
      </c>
      <c r="B226" s="169" t="s">
        <v>903</v>
      </c>
      <c r="C226" s="169" t="s">
        <v>341</v>
      </c>
      <c r="D226" s="169" t="s">
        <v>247</v>
      </c>
      <c r="G226" s="217">
        <f>IF(I226="","",I226)</f>
      </c>
      <c r="H226" s="217"/>
    </row>
    <row r="227" spans="7:8" ht="15">
      <c r="G227" s="219"/>
      <c r="H227" s="219"/>
    </row>
    <row r="228" spans="7:8" ht="15.75">
      <c r="G228" s="215" t="s">
        <v>1003</v>
      </c>
      <c r="H228" s="215"/>
    </row>
    <row r="229" spans="7:8" ht="15">
      <c r="G229" s="216" t="s">
        <v>1004</v>
      </c>
      <c r="H229" s="216"/>
    </row>
    <row r="230" spans="1:8" ht="15">
      <c r="A230" s="169" t="s">
        <v>273</v>
      </c>
      <c r="B230" s="169" t="s">
        <v>877</v>
      </c>
      <c r="C230" s="169" t="s">
        <v>26</v>
      </c>
      <c r="D230" s="169" t="s">
        <v>878</v>
      </c>
      <c r="G230" s="217">
        <f>IF(I230="","",I230)</f>
      </c>
      <c r="H230" s="217"/>
    </row>
    <row r="231" spans="7:8" ht="15">
      <c r="G231" s="216" t="s">
        <v>1005</v>
      </c>
      <c r="H231" s="216"/>
    </row>
    <row r="232" spans="1:9" ht="15">
      <c r="A232" s="169" t="s">
        <v>273</v>
      </c>
      <c r="B232" s="169" t="s">
        <v>879</v>
      </c>
      <c r="C232" s="169" t="s">
        <v>343</v>
      </c>
      <c r="D232" s="169" t="s">
        <v>880</v>
      </c>
      <c r="G232" s="217" t="str">
        <f>IF(I232="","",I232)</f>
        <v>The project management unit (PMU) has contacted NGO (The Syrian Society for the Conservation of Wildlife-SSCW) for help in carrying out ecological baseline surveys at the three project PAs sites according to annual work plan of 2009.  SSCW has helped the project in ecological baseline surveys through contacting the Royal Society for Bird Protection RSBP –UK, As result , the PMU has met the director of the RSBP and agreed on RSBP bird watching volunteers to carry out the ecological baseline surveys (Birds surveys) at the three project sites.  Three Surveyors have achieved these bird surveys in collaboration with project site work teams through two surveys missions to project PAs sites. The SSCW has helped for free the project in carrying out the ecotourism surveys at Al Fourounloq PA site, through the participation of one of its ecotourism expert. The aim of these surveys is to prepare a master plan for visitors’ management.</v>
      </c>
      <c r="H232" s="217"/>
      <c r="I232" t="s">
        <v>1129</v>
      </c>
    </row>
    <row r="233" spans="7:8" ht="15">
      <c r="G233" s="216" t="s">
        <v>1006</v>
      </c>
      <c r="H233" s="216"/>
    </row>
    <row r="234" spans="1:9" ht="15">
      <c r="A234" s="169" t="s">
        <v>273</v>
      </c>
      <c r="B234" s="169" t="s">
        <v>886</v>
      </c>
      <c r="C234" s="153" t="s">
        <v>27</v>
      </c>
      <c r="D234" s="153" t="s">
        <v>887</v>
      </c>
      <c r="G234" s="217" t="str">
        <f>IF(I234="","",I234)</f>
        <v>The project has subcontracted by the end of 2008 a specialized company(Via Nova)to carry out the thematic subcontract of outcome2; "PA MANAGEMENT, BIODIVERSITY CONSERVATION AND DATA MANAGEMENT CONSULTATION COMPANY",  During the first six months ,the company has made the following;  reviewed existing and available documents about baseline surveys and PA management critical issues, developed vision and tools to cover the gaps, identified  target groups to be trained and  training needs assessment for each group, developed a tailored training program and present tools for on-job and counterpart training, conducted needed training programs depending on training needs assessment, Prepared training manuals and materials, Overviewed and supervised ecological, social and economic assessments of PAs,  Supervised and overviewed setting of maps for PAs and GIS information, supervised evaluating capacity and level of awareness for local communities and relevant stakeholders, and conducted  focus group meeting with related stakeholders to discuss the setup and content of the data management system.</v>
      </c>
      <c r="H234" s="217"/>
      <c r="I234" t="s">
        <v>1130</v>
      </c>
    </row>
    <row r="235" spans="7:8" ht="15">
      <c r="G235" s="216" t="s">
        <v>1007</v>
      </c>
      <c r="H235" s="216"/>
    </row>
    <row r="236" spans="1:8" ht="15">
      <c r="A236" s="169" t="s">
        <v>273</v>
      </c>
      <c r="B236" s="169" t="s">
        <v>622</v>
      </c>
      <c r="C236" s="169" t="s">
        <v>344</v>
      </c>
      <c r="D236" s="153" t="s">
        <v>889</v>
      </c>
      <c r="G236" s="217">
        <f>IF(I236="","",I236)</f>
      </c>
      <c r="H236" s="217"/>
    </row>
    <row r="237" spans="7:8" ht="15">
      <c r="G237" s="216" t="s">
        <v>1008</v>
      </c>
      <c r="H237" s="216"/>
    </row>
    <row r="238" spans="1:8" ht="15">
      <c r="A238" s="169" t="s">
        <v>273</v>
      </c>
      <c r="B238" s="169" t="s">
        <v>626</v>
      </c>
      <c r="C238" s="169" t="s">
        <v>602</v>
      </c>
      <c r="D238" s="153" t="s">
        <v>890</v>
      </c>
      <c r="G238" s="217">
        <f>IF(I238="","",I238)</f>
      </c>
      <c r="H238" s="217"/>
    </row>
    <row r="239" spans="7:8" ht="15">
      <c r="G239" s="216" t="s">
        <v>1009</v>
      </c>
      <c r="H239" s="216"/>
    </row>
    <row r="240" spans="1:8" ht="15">
      <c r="A240" s="169" t="s">
        <v>273</v>
      </c>
      <c r="B240" s="169" t="s">
        <v>629</v>
      </c>
      <c r="C240" s="169" t="s">
        <v>20</v>
      </c>
      <c r="D240" s="153" t="s">
        <v>891</v>
      </c>
      <c r="G240" s="217">
        <f>IF(I240="","",I240)</f>
      </c>
      <c r="H240" s="217"/>
    </row>
    <row r="241" spans="1:8" ht="15.75">
      <c r="A241" s="182" t="s">
        <v>1010</v>
      </c>
      <c r="G241" s="215"/>
      <c r="H241" s="215"/>
    </row>
    <row r="242" spans="4:8" ht="15">
      <c r="D242" s="153"/>
      <c r="G242" s="218"/>
      <c r="H242" s="218"/>
    </row>
    <row r="243" spans="7:8" ht="15">
      <c r="G243" s="218"/>
      <c r="H243" s="218"/>
    </row>
    <row r="244" spans="7:8" ht="15.75">
      <c r="G244" s="215" t="s">
        <v>652</v>
      </c>
      <c r="H244" s="215"/>
    </row>
    <row r="245" spans="7:8" ht="15">
      <c r="G245" s="216" t="s">
        <v>1011</v>
      </c>
      <c r="H245" s="216"/>
    </row>
    <row r="246" spans="1:8" ht="15">
      <c r="A246" s="169" t="s">
        <v>900</v>
      </c>
      <c r="B246" s="169" t="s">
        <v>820</v>
      </c>
      <c r="C246" s="169" t="s">
        <v>28</v>
      </c>
      <c r="D246" s="169" t="s">
        <v>901</v>
      </c>
      <c r="G246" s="217">
        <f>IF(I246="","",I246)</f>
      </c>
      <c r="H246" s="217"/>
    </row>
    <row r="247" spans="7:8" ht="15">
      <c r="G247" s="216" t="s">
        <v>29</v>
      </c>
      <c r="H247" s="216"/>
    </row>
    <row r="248" spans="1:8" ht="15">
      <c r="A248" s="169" t="s">
        <v>900</v>
      </c>
      <c r="B248" s="169" t="s">
        <v>792</v>
      </c>
      <c r="C248" s="169" t="s">
        <v>29</v>
      </c>
      <c r="D248" s="169" t="s">
        <v>793</v>
      </c>
      <c r="G248" s="217">
        <f>IF(I248="","",I248)</f>
      </c>
      <c r="H248" s="217"/>
    </row>
    <row r="249" spans="1:8" ht="15">
      <c r="A249" s="169" t="s">
        <v>900</v>
      </c>
      <c r="B249" s="169" t="s">
        <v>796</v>
      </c>
      <c r="C249" s="169" t="s">
        <v>284</v>
      </c>
      <c r="D249" s="169" t="s">
        <v>797</v>
      </c>
      <c r="G249" s="196" t="s">
        <v>697</v>
      </c>
      <c r="H249" s="186">
        <f aca="true" t="shared" si="7" ref="H249:H254">IF(I249="","",I249)</f>
      </c>
    </row>
    <row r="250" spans="1:8" ht="15">
      <c r="A250" s="169" t="s">
        <v>900</v>
      </c>
      <c r="B250" s="169" t="s">
        <v>798</v>
      </c>
      <c r="C250" s="169" t="s">
        <v>285</v>
      </c>
      <c r="D250" s="169" t="s">
        <v>226</v>
      </c>
      <c r="G250" s="196" t="s">
        <v>698</v>
      </c>
      <c r="H250" s="186">
        <f t="shared" si="7"/>
      </c>
    </row>
    <row r="251" spans="1:8" ht="15">
      <c r="A251" s="169" t="s">
        <v>900</v>
      </c>
      <c r="B251" s="169" t="s">
        <v>799</v>
      </c>
      <c r="C251" s="169" t="s">
        <v>286</v>
      </c>
      <c r="D251" s="169" t="s">
        <v>230</v>
      </c>
      <c r="G251" s="196" t="s">
        <v>699</v>
      </c>
      <c r="H251" s="186">
        <f t="shared" si="7"/>
      </c>
    </row>
    <row r="252" spans="1:8" ht="15">
      <c r="A252" s="169" t="s">
        <v>900</v>
      </c>
      <c r="B252" s="169" t="s">
        <v>800</v>
      </c>
      <c r="C252" s="169" t="s">
        <v>287</v>
      </c>
      <c r="D252" s="169" t="s">
        <v>233</v>
      </c>
      <c r="G252" s="196" t="s">
        <v>700</v>
      </c>
      <c r="H252" s="186">
        <f t="shared" si="7"/>
      </c>
    </row>
    <row r="253" spans="1:8" ht="15">
      <c r="A253" s="169" t="s">
        <v>900</v>
      </c>
      <c r="B253" s="169" t="s">
        <v>825</v>
      </c>
      <c r="C253" s="169" t="s">
        <v>211</v>
      </c>
      <c r="D253" s="169" t="s">
        <v>236</v>
      </c>
      <c r="G253" s="196" t="s">
        <v>701</v>
      </c>
      <c r="H253" s="186">
        <f t="shared" si="7"/>
      </c>
    </row>
    <row r="254" spans="1:8" ht="15">
      <c r="A254" s="169" t="s">
        <v>900</v>
      </c>
      <c r="B254" s="169" t="s">
        <v>897</v>
      </c>
      <c r="C254" s="169" t="s">
        <v>212</v>
      </c>
      <c r="D254" s="169" t="s">
        <v>240</v>
      </c>
      <c r="G254" s="196" t="s">
        <v>702</v>
      </c>
      <c r="H254" s="186">
        <f t="shared" si="7"/>
      </c>
    </row>
    <row r="255" spans="7:8" ht="15">
      <c r="G255" s="216" t="s">
        <v>1012</v>
      </c>
      <c r="H255" s="216"/>
    </row>
    <row r="256" spans="1:8" ht="15">
      <c r="A256" s="169" t="s">
        <v>900</v>
      </c>
      <c r="B256" s="169" t="s">
        <v>803</v>
      </c>
      <c r="C256" s="169" t="s">
        <v>31</v>
      </c>
      <c r="D256" s="169" t="s">
        <v>244</v>
      </c>
      <c r="G256" s="217">
        <f>IF(I256="","",I256)</f>
      </c>
      <c r="H256" s="217"/>
    </row>
    <row r="257" spans="7:8" ht="15">
      <c r="G257" s="191"/>
      <c r="H257" s="191"/>
    </row>
    <row r="258" spans="7:8" ht="15">
      <c r="G258" s="216" t="s">
        <v>316</v>
      </c>
      <c r="H258" s="216"/>
    </row>
    <row r="259" spans="1:8" ht="15">
      <c r="A259" s="169" t="s">
        <v>188</v>
      </c>
      <c r="B259" s="169" t="s">
        <v>958</v>
      </c>
      <c r="C259" s="169" t="s">
        <v>316</v>
      </c>
      <c r="D259" s="169" t="s">
        <v>959</v>
      </c>
      <c r="G259" s="217">
        <f>IF(I259="","",I259)</f>
      </c>
      <c r="H259" s="217"/>
    </row>
    <row r="261" spans="7:8" ht="15">
      <c r="G261" s="216" t="s">
        <v>192</v>
      </c>
      <c r="H261" s="216"/>
    </row>
    <row r="262" spans="1:9" ht="15">
      <c r="A262" s="169" t="s">
        <v>189</v>
      </c>
      <c r="B262" s="169" t="s">
        <v>790</v>
      </c>
      <c r="C262" s="169" t="s">
        <v>40</v>
      </c>
      <c r="D262" s="169" t="s">
        <v>933</v>
      </c>
      <c r="G262" s="217" t="str">
        <f>IF(I262="","",I262)</f>
        <v>2008-2009 season was very dry in the region of Al Hassake, where jebel Abdul Aziz PA site is located (little bit better than the previous winter of 2007-08). Tens of villages in the governorate of Al Hassakeh were abandoned due to severe shortages of water resources, inhabitants of those villages migrated to outskirts of big cities in the western part of the country (Damascus and Aleppo). The region where Al fourounloq and Abu Qubies PAs sites located the annual rainfalls were as the annual average. Wildfires in the region where the two PAs sites located witnessed much less wildfires incidents than the previous year of 2007-2008.</v>
      </c>
      <c r="H262" s="217"/>
      <c r="I262" t="s">
        <v>1229</v>
      </c>
    </row>
    <row r="263" spans="7:8" ht="15">
      <c r="G263" s="216" t="s">
        <v>193</v>
      </c>
      <c r="H263" s="216"/>
    </row>
    <row r="264" spans="1:9" ht="15">
      <c r="A264" s="169" t="s">
        <v>189</v>
      </c>
      <c r="B264" s="169" t="s">
        <v>790</v>
      </c>
      <c r="C264" s="169" t="s">
        <v>40</v>
      </c>
      <c r="D264" s="169" t="s">
        <v>855</v>
      </c>
      <c r="G264" s="217" t="str">
        <f>IF(I264="","",I264)</f>
        <v>Presence of fire brigades at the sites around the clock. Efficient control measures by rangers and forestry police of MAAR were taken. In addition to awareness activities by project sites work teams targeting sites visitors and locals within and around the project PAs sites</v>
      </c>
      <c r="H264" s="217"/>
      <c r="I264" t="s">
        <v>1230</v>
      </c>
    </row>
    <row r="265" spans="7:8" ht="15">
      <c r="G265" s="216" t="s">
        <v>194</v>
      </c>
      <c r="H265" s="216"/>
    </row>
    <row r="266" spans="1:9" ht="15">
      <c r="A266" s="169" t="s">
        <v>189</v>
      </c>
      <c r="B266" s="169" t="s">
        <v>790</v>
      </c>
      <c r="C266" s="169" t="s">
        <v>40</v>
      </c>
      <c r="D266" s="169" t="s">
        <v>225</v>
      </c>
      <c r="G266" s="217" t="str">
        <f>IF(I266="","",I266)</f>
        <v>Not applicable</v>
      </c>
      <c r="H266" s="217"/>
      <c r="I266" t="s">
        <v>1231</v>
      </c>
    </row>
    <row r="267" spans="7:8" ht="15">
      <c r="G267" s="216" t="s">
        <v>195</v>
      </c>
      <c r="H267" s="216"/>
    </row>
    <row r="268" spans="1:9" ht="15">
      <c r="A268" s="169" t="s">
        <v>189</v>
      </c>
      <c r="B268" s="169" t="s">
        <v>790</v>
      </c>
      <c r="C268" s="169" t="s">
        <v>40</v>
      </c>
      <c r="D268" s="169" t="s">
        <v>939</v>
      </c>
      <c r="G268" s="217" t="str">
        <f>IF(I268="","",I268)</f>
        <v>Not applicable</v>
      </c>
      <c r="H268" s="217"/>
      <c r="I268" t="s">
        <v>1231</v>
      </c>
    </row>
    <row r="269" spans="7:8" ht="15">
      <c r="G269" s="216" t="s">
        <v>197</v>
      </c>
      <c r="H269" s="216"/>
    </row>
    <row r="270" spans="1:9" ht="15">
      <c r="A270" s="169" t="s">
        <v>189</v>
      </c>
      <c r="B270" s="169" t="s">
        <v>790</v>
      </c>
      <c r="C270" s="169" t="s">
        <v>40</v>
      </c>
      <c r="D270" s="169" t="s">
        <v>198</v>
      </c>
      <c r="G270" s="217" t="str">
        <f>IF(I270="","",I270)</f>
        <v>No</v>
      </c>
      <c r="H270" s="217"/>
      <c r="I270" t="s">
        <v>126</v>
      </c>
    </row>
    <row r="271" spans="7:8" ht="15">
      <c r="G271" s="216" t="s">
        <v>196</v>
      </c>
      <c r="H271" s="216"/>
    </row>
    <row r="272" spans="1:9" ht="15">
      <c r="A272" s="169" t="s">
        <v>189</v>
      </c>
      <c r="B272" s="169" t="s">
        <v>790</v>
      </c>
      <c r="C272" s="169" t="s">
        <v>40</v>
      </c>
      <c r="D272" s="169" t="s">
        <v>248</v>
      </c>
      <c r="G272" s="217" t="str">
        <f>IF(I272="","",I272)</f>
        <v>Ecological surveys for Fauna and Flora are still in progress. Therefore it is too early to decide if the sites suffer from invasive species. We can determine so by the end of 2009.</v>
      </c>
      <c r="H272" s="217"/>
      <c r="I272" t="s">
        <v>1232</v>
      </c>
    </row>
    <row r="273" spans="7:8" ht="15">
      <c r="G273" s="216" t="s">
        <v>199</v>
      </c>
      <c r="H273" s="216"/>
    </row>
    <row r="274" spans="1:9" ht="15">
      <c r="A274" s="169" t="s">
        <v>189</v>
      </c>
      <c r="B274" s="169" t="s">
        <v>790</v>
      </c>
      <c r="C274" s="169" t="s">
        <v>40</v>
      </c>
      <c r="D274" s="169" t="s">
        <v>251</v>
      </c>
      <c r="G274" s="217" t="str">
        <f>IF(I274="","",I274)</f>
        <v>n/a</v>
      </c>
      <c r="H274" s="217"/>
      <c r="I274" t="s">
        <v>1228</v>
      </c>
    </row>
    <row r="275" spans="7:8" ht="15">
      <c r="G275" s="216" t="s">
        <v>42</v>
      </c>
      <c r="H275" s="216"/>
    </row>
    <row r="276" spans="1:9" ht="15">
      <c r="A276" s="169" t="s">
        <v>189</v>
      </c>
      <c r="B276" s="169" t="s">
        <v>790</v>
      </c>
      <c r="C276" s="169" t="s">
        <v>40</v>
      </c>
      <c r="D276" s="169" t="s">
        <v>254</v>
      </c>
      <c r="G276" s="217" t="str">
        <f>IF(I276="","",I276)</f>
        <v>No</v>
      </c>
      <c r="H276" s="217"/>
      <c r="I276" t="s">
        <v>126</v>
      </c>
    </row>
    <row r="277" spans="7:8" ht="15">
      <c r="G277" s="216" t="s">
        <v>201</v>
      </c>
      <c r="H277" s="216"/>
    </row>
    <row r="278" spans="1:9" ht="15">
      <c r="A278" s="169" t="s">
        <v>189</v>
      </c>
      <c r="B278" s="169" t="s">
        <v>790</v>
      </c>
      <c r="C278" s="169" t="s">
        <v>40</v>
      </c>
      <c r="D278" s="169" t="s">
        <v>202</v>
      </c>
      <c r="G278" s="217" t="str">
        <f>IF(I278="","",I278)</f>
        <v>n/a</v>
      </c>
      <c r="H278" s="217"/>
      <c r="I278" t="s">
        <v>1228</v>
      </c>
    </row>
    <row r="279" spans="7:8" ht="15">
      <c r="G279" s="216" t="s">
        <v>200</v>
      </c>
      <c r="H279" s="216"/>
    </row>
    <row r="280" spans="1:9" ht="15">
      <c r="A280" s="169" t="s">
        <v>189</v>
      </c>
      <c r="B280" s="169" t="s">
        <v>790</v>
      </c>
      <c r="C280" s="169" t="s">
        <v>40</v>
      </c>
      <c r="D280" s="169" t="s">
        <v>264</v>
      </c>
      <c r="G280" s="217" t="str">
        <f>IF(I280="","",I280)</f>
        <v>Development of community resource management in order to reduce human impact on natural resources and biodiversity..  The project has achieved the related socio economic studies. Especially the feasible alternative livelihood as sources of income generating resources for local community at the three PA sites. Through the help of the project 12 community based organizations.CBOs were established at the villages within and around the three PAs sites. These CBOs are the framework through which Locals can apply for different donors and concerned organizations to get small grants and microenterprises and micro credits.. CBOs members in addition to project work teams were exposed to an integrated training program on small projects (Preparing project proposals, project design, projects feasibility, and projects management.  One of the 12 CBOs at Jabal Abdul Aziz PA site has applied for small grant from GEF/SGP and won a small grant to establish a cattle husbandry unit. </v>
      </c>
      <c r="H280" s="217"/>
      <c r="I280" t="s">
        <v>1233</v>
      </c>
    </row>
    <row r="281" spans="1:9" ht="15">
      <c r="A281" s="169" t="s">
        <v>189</v>
      </c>
      <c r="B281" s="169" t="s">
        <v>790</v>
      </c>
      <c r="C281" s="169" t="s">
        <v>40</v>
      </c>
      <c r="D281" s="169" t="s">
        <v>621</v>
      </c>
      <c r="G281" s="217" t="str">
        <f>IF(I281="","",I281)</f>
        <v>The project has collaborated with local community at the three sites to strengthen the involvement of women in biodiversity conservation since rural women role is very important, and also has completed the socioeconomic studies that defined the feasible alternative sustainable livelihood at each PA site in order to develop alternative livelihood. Participation of women in PA management was already promoted by the project the site work teams consist of18 members 8 of them are females.  The three sites sub steering committees include representatives for ' women.  Women are represented in the 12 CBOs. The project has carried out training courses for rural women at Jebel Abdul Aziz PA site on manufacturing traditional handicrafts like rugs, which are main traditional handicraft for rural women as an income generating resource.</v>
      </c>
      <c r="H281" s="217"/>
      <c r="I281" t="s">
        <v>1234</v>
      </c>
    </row>
    <row r="282" spans="1:9" ht="15">
      <c r="A282" s="169" t="s">
        <v>189</v>
      </c>
      <c r="B282" s="169" t="s">
        <v>790</v>
      </c>
      <c r="C282" s="169" t="s">
        <v>40</v>
      </c>
      <c r="D282" s="169" t="s">
        <v>625</v>
      </c>
      <c r="G282" s="217" t="str">
        <f>IF(I282="","",I282)</f>
        <v>The Syrian Arab Republic has ratified some international conventions i.e.  CITES, This project through working at  three important PA sites will contribute indirectly in protecting some threatened species under international trade. As for other issues  of the Goal 8 the project has no direct effect o.</v>
      </c>
      <c r="H282" s="217"/>
      <c r="I282" t="s">
        <v>1235</v>
      </c>
    </row>
    <row r="284" spans="7:8" ht="15.75">
      <c r="G284" s="215" t="s">
        <v>684</v>
      </c>
      <c r="H284" s="215"/>
    </row>
    <row r="285" spans="7:8" ht="15">
      <c r="G285" s="216" t="s">
        <v>685</v>
      </c>
      <c r="H285" s="216"/>
    </row>
    <row r="286" spans="7:8" ht="15">
      <c r="G286" s="167"/>
      <c r="H286"/>
    </row>
    <row r="287" spans="7:8" ht="15">
      <c r="G287" s="167" t="s">
        <v>686</v>
      </c>
      <c r="H287" s="167" t="s">
        <v>41</v>
      </c>
    </row>
    <row r="288" spans="1:8" ht="15">
      <c r="A288" s="169" t="s">
        <v>1241</v>
      </c>
      <c r="B288" s="169" t="s">
        <v>793</v>
      </c>
      <c r="C288" t="s">
        <v>687</v>
      </c>
      <c r="D288" s="169" t="s">
        <v>933</v>
      </c>
      <c r="G288" t="s">
        <v>687</v>
      </c>
      <c r="H288" s="186">
        <f>IF(I288="","",I288)</f>
      </c>
    </row>
    <row r="289" spans="1:9" ht="15">
      <c r="A289" s="169" t="s">
        <v>1241</v>
      </c>
      <c r="B289" s="169" t="s">
        <v>795</v>
      </c>
      <c r="C289" t="s">
        <v>688</v>
      </c>
      <c r="D289" s="169" t="s">
        <v>855</v>
      </c>
      <c r="G289" t="s">
        <v>688</v>
      </c>
      <c r="H289" s="186">
        <f>IF(I289="","",I289)</f>
      </c>
    </row>
    <row r="290" spans="1:9" ht="15">
      <c r="A290" s="169" t="s">
        <v>1241</v>
      </c>
      <c r="B290" s="169" t="s">
        <v>224</v>
      </c>
      <c r="C290" t="s">
        <v>689</v>
      </c>
      <c r="D290" s="169" t="s">
        <v>225</v>
      </c>
      <c r="G290" t="s">
        <v>689</v>
      </c>
      <c r="H290" s="186">
        <f>IF(I290="","",I290)</f>
      </c>
    </row>
    <row r="291" spans="1:8" ht="15">
      <c r="A291" s="169" t="s">
        <v>1241</v>
      </c>
      <c r="B291" s="169" t="s">
        <v>797</v>
      </c>
      <c r="C291" t="s">
        <v>690</v>
      </c>
      <c r="D291" s="169" t="s">
        <v>939</v>
      </c>
      <c r="G291" t="s">
        <v>690</v>
      </c>
      <c r="H291" s="186">
        <f>IF(I291="","",I291)</f>
      </c>
    </row>
    <row r="292" spans="1:8" ht="15">
      <c r="A292" s="169" t="s">
        <v>1241</v>
      </c>
      <c r="B292" s="169" t="s">
        <v>226</v>
      </c>
      <c r="C292" t="s">
        <v>691</v>
      </c>
      <c r="D292" s="169" t="s">
        <v>227</v>
      </c>
      <c r="G292" t="s">
        <v>691</v>
      </c>
      <c r="H292" s="186">
        <f>IF(I292="","",I292)</f>
      </c>
    </row>
    <row r="293" spans="7:8" ht="15">
      <c r="G293"/>
      <c r="H293"/>
    </row>
    <row r="294" spans="7:8" ht="15">
      <c r="G294" s="216" t="s">
        <v>692</v>
      </c>
      <c r="H294" s="216"/>
    </row>
    <row r="295" spans="7:8" ht="15">
      <c r="G295" s="167"/>
      <c r="H295"/>
    </row>
    <row r="296" spans="7:8" ht="15">
      <c r="G296" s="167" t="s">
        <v>43</v>
      </c>
      <c r="H296" s="167" t="s">
        <v>41</v>
      </c>
    </row>
    <row r="297" spans="1:8" ht="15">
      <c r="A297" s="169" t="s">
        <v>1241</v>
      </c>
      <c r="B297" s="169" t="s">
        <v>802</v>
      </c>
      <c r="C297" t="s">
        <v>693</v>
      </c>
      <c r="D297" s="169" t="s">
        <v>243</v>
      </c>
      <c r="G297" t="s">
        <v>693</v>
      </c>
      <c r="H297" s="186">
        <f>IF(I297="","",I297)</f>
      </c>
    </row>
    <row r="298" spans="1:9" ht="15">
      <c r="A298" s="169" t="s">
        <v>1241</v>
      </c>
      <c r="B298" s="169" t="s">
        <v>804</v>
      </c>
      <c r="C298" t="s">
        <v>694</v>
      </c>
      <c r="D298" s="169" t="s">
        <v>244</v>
      </c>
      <c r="G298" t="s">
        <v>694</v>
      </c>
      <c r="H298" s="186">
        <f>IF(I298="","",I298)</f>
      </c>
    </row>
    <row r="299" spans="1:8" ht="15">
      <c r="A299" s="169" t="s">
        <v>1241</v>
      </c>
      <c r="B299" s="169" t="s">
        <v>949</v>
      </c>
      <c r="C299" t="s">
        <v>1013</v>
      </c>
      <c r="D299" s="169" t="s">
        <v>245</v>
      </c>
      <c r="G299" t="s">
        <v>1013</v>
      </c>
      <c r="H299" s="186">
        <f>IF(I299="","",I299)</f>
      </c>
    </row>
    <row r="300" spans="1:9" ht="15">
      <c r="A300" s="169" t="s">
        <v>1241</v>
      </c>
      <c r="B300" s="169" t="s">
        <v>950</v>
      </c>
      <c r="C300" t="s">
        <v>695</v>
      </c>
      <c r="D300" s="169" t="s">
        <v>246</v>
      </c>
      <c r="G300" t="s">
        <v>695</v>
      </c>
      <c r="H300" s="186">
        <f>IF(I300="","",I300)</f>
      </c>
    </row>
    <row r="301" spans="1:8" ht="15">
      <c r="A301" s="169" t="s">
        <v>1241</v>
      </c>
      <c r="B301" s="169" t="s">
        <v>951</v>
      </c>
      <c r="C301" t="s">
        <v>1014</v>
      </c>
      <c r="D301" s="169" t="s">
        <v>198</v>
      </c>
      <c r="G301" t="s">
        <v>1014</v>
      </c>
      <c r="H301" s="186">
        <f>IF(I301="","",I301)</f>
      </c>
    </row>
    <row r="302" spans="7:8" ht="15">
      <c r="G302" s="216" t="s">
        <v>696</v>
      </c>
      <c r="H302" s="216"/>
    </row>
    <row r="303" spans="1:8" ht="15">
      <c r="A303" s="169" t="s">
        <v>1241</v>
      </c>
      <c r="B303" s="169" t="s">
        <v>250</v>
      </c>
      <c r="G303" s="167" t="s">
        <v>603</v>
      </c>
      <c r="H303" s="167" t="s">
        <v>604</v>
      </c>
    </row>
    <row r="304" spans="1:8" ht="15">
      <c r="A304" s="169" t="s">
        <v>1241</v>
      </c>
      <c r="B304" s="169" t="s">
        <v>250</v>
      </c>
      <c r="C304" s="169" t="s">
        <v>603</v>
      </c>
      <c r="D304" s="169" t="s">
        <v>1255</v>
      </c>
      <c r="G304" s="186">
        <f aca="true" t="shared" si="8" ref="G304:H308">IF(I304="","",I304)</f>
      </c>
      <c r="H304" s="186">
        <f t="shared" si="8"/>
      </c>
    </row>
    <row r="305" spans="1:8" ht="15">
      <c r="A305" s="169" t="s">
        <v>1241</v>
      </c>
      <c r="B305" s="169" t="s">
        <v>250</v>
      </c>
      <c r="C305" s="169" t="s">
        <v>603</v>
      </c>
      <c r="D305" s="169" t="s">
        <v>1256</v>
      </c>
      <c r="G305" s="186">
        <f t="shared" si="8"/>
      </c>
      <c r="H305" s="186">
        <f t="shared" si="8"/>
      </c>
    </row>
    <row r="306" spans="1:8" ht="15">
      <c r="A306" s="169" t="s">
        <v>1241</v>
      </c>
      <c r="B306" s="169" t="s">
        <v>250</v>
      </c>
      <c r="C306" s="169" t="s">
        <v>603</v>
      </c>
      <c r="D306" s="169" t="s">
        <v>1257</v>
      </c>
      <c r="G306" s="186">
        <f t="shared" si="8"/>
      </c>
      <c r="H306" s="186">
        <f t="shared" si="8"/>
      </c>
    </row>
    <row r="307" spans="1:8" ht="15">
      <c r="A307" s="169" t="s">
        <v>1241</v>
      </c>
      <c r="B307" s="169" t="s">
        <v>250</v>
      </c>
      <c r="C307" s="169" t="s">
        <v>603</v>
      </c>
      <c r="D307" s="169" t="s">
        <v>1258</v>
      </c>
      <c r="G307" s="186">
        <f t="shared" si="8"/>
      </c>
      <c r="H307" s="186">
        <f t="shared" si="8"/>
      </c>
    </row>
    <row r="308" spans="1:8" ht="15">
      <c r="A308" s="169" t="s">
        <v>1241</v>
      </c>
      <c r="B308" s="169" t="s">
        <v>250</v>
      </c>
      <c r="C308" s="169" t="s">
        <v>603</v>
      </c>
      <c r="D308" s="169" t="s">
        <v>1259</v>
      </c>
      <c r="G308" s="186">
        <f t="shared" si="8"/>
      </c>
      <c r="H308" s="186">
        <f t="shared" si="8"/>
      </c>
    </row>
    <row r="309" spans="7:8" ht="15">
      <c r="G309"/>
      <c r="H309"/>
    </row>
    <row r="310" spans="1:8" ht="15">
      <c r="A310" s="169" t="s">
        <v>1241</v>
      </c>
      <c r="B310" s="169" t="s">
        <v>1242</v>
      </c>
      <c r="G310" s="167" t="s">
        <v>605</v>
      </c>
      <c r="H310" s="167" t="s">
        <v>604</v>
      </c>
    </row>
    <row r="311" spans="1:8" ht="15">
      <c r="A311" s="169" t="s">
        <v>1241</v>
      </c>
      <c r="B311" s="169" t="s">
        <v>1242</v>
      </c>
      <c r="C311" s="169" t="s">
        <v>605</v>
      </c>
      <c r="D311" s="169" t="s">
        <v>1260</v>
      </c>
      <c r="G311" s="186">
        <f aca="true" t="shared" si="9" ref="G311:H315">IF(I311="","",I311)</f>
      </c>
      <c r="H311" s="186">
        <f t="shared" si="9"/>
      </c>
    </row>
    <row r="312" spans="1:8" ht="15">
      <c r="A312" s="169" t="s">
        <v>1241</v>
      </c>
      <c r="B312" s="169" t="s">
        <v>1242</v>
      </c>
      <c r="C312" s="169" t="s">
        <v>605</v>
      </c>
      <c r="D312" s="169" t="s">
        <v>190</v>
      </c>
      <c r="G312" s="186">
        <f t="shared" si="9"/>
      </c>
      <c r="H312" s="186">
        <f t="shared" si="9"/>
      </c>
    </row>
    <row r="313" spans="1:8" ht="15">
      <c r="A313" s="169" t="s">
        <v>1241</v>
      </c>
      <c r="B313" s="169" t="s">
        <v>1242</v>
      </c>
      <c r="C313" s="169" t="s">
        <v>605</v>
      </c>
      <c r="D313" s="169" t="s">
        <v>1261</v>
      </c>
      <c r="G313" s="186">
        <f t="shared" si="9"/>
      </c>
      <c r="H313" s="186">
        <f t="shared" si="9"/>
      </c>
    </row>
    <row r="314" spans="1:8" ht="15">
      <c r="A314" s="169" t="s">
        <v>1241</v>
      </c>
      <c r="B314" s="169" t="s">
        <v>1242</v>
      </c>
      <c r="C314" s="169" t="s">
        <v>605</v>
      </c>
      <c r="D314" s="169" t="s">
        <v>191</v>
      </c>
      <c r="G314" s="186">
        <f t="shared" si="9"/>
      </c>
      <c r="H314" s="186">
        <f t="shared" si="9"/>
      </c>
    </row>
    <row r="315" spans="1:8" ht="15">
      <c r="A315" s="169" t="s">
        <v>1241</v>
      </c>
      <c r="B315" s="169" t="s">
        <v>1242</v>
      </c>
      <c r="C315" s="169" t="s">
        <v>605</v>
      </c>
      <c r="D315" s="169" t="s">
        <v>1262</v>
      </c>
      <c r="G315" s="186">
        <f t="shared" si="9"/>
      </c>
      <c r="H315" s="186">
        <f t="shared" si="9"/>
      </c>
    </row>
    <row r="316" spans="7:8" ht="15">
      <c r="G316"/>
      <c r="H316"/>
    </row>
    <row r="317" spans="1:8" ht="15">
      <c r="A317" s="169" t="s">
        <v>1241</v>
      </c>
      <c r="B317" s="169" t="s">
        <v>962</v>
      </c>
      <c r="G317" s="167" t="s">
        <v>606</v>
      </c>
      <c r="H317" s="167" t="s">
        <v>604</v>
      </c>
    </row>
    <row r="318" spans="1:8" ht="15">
      <c r="A318" s="169" t="s">
        <v>1241</v>
      </c>
      <c r="B318" s="169" t="s">
        <v>962</v>
      </c>
      <c r="C318" s="169" t="s">
        <v>606</v>
      </c>
      <c r="D318" s="169" t="s">
        <v>1263</v>
      </c>
      <c r="G318" s="186">
        <f aca="true" t="shared" si="10" ref="G318:H322">IF(I318="","",I318)</f>
      </c>
      <c r="H318" s="186">
        <f t="shared" si="10"/>
      </c>
    </row>
    <row r="319" spans="1:8" ht="15">
      <c r="A319" s="169" t="s">
        <v>1241</v>
      </c>
      <c r="B319" s="169" t="s">
        <v>962</v>
      </c>
      <c r="C319" s="169" t="s">
        <v>606</v>
      </c>
      <c r="D319" s="169" t="s">
        <v>1264</v>
      </c>
      <c r="G319" s="186">
        <f t="shared" si="10"/>
      </c>
      <c r="H319" s="186">
        <f t="shared" si="10"/>
      </c>
    </row>
    <row r="320" spans="1:8" ht="15">
      <c r="A320" s="169" t="s">
        <v>1241</v>
      </c>
      <c r="B320" s="169" t="s">
        <v>962</v>
      </c>
      <c r="C320" s="169" t="s">
        <v>606</v>
      </c>
      <c r="D320" s="169" t="s">
        <v>1265</v>
      </c>
      <c r="G320" s="186">
        <f t="shared" si="10"/>
      </c>
      <c r="H320" s="186">
        <f t="shared" si="10"/>
      </c>
    </row>
    <row r="321" spans="1:8" ht="15">
      <c r="A321" s="169" t="s">
        <v>1241</v>
      </c>
      <c r="B321" s="169" t="s">
        <v>962</v>
      </c>
      <c r="C321" s="169" t="s">
        <v>606</v>
      </c>
      <c r="D321" s="169" t="s">
        <v>1266</v>
      </c>
      <c r="G321" s="186">
        <f t="shared" si="10"/>
      </c>
      <c r="H321" s="186">
        <f t="shared" si="10"/>
      </c>
    </row>
    <row r="322" spans="1:8" ht="15">
      <c r="A322" s="169" t="s">
        <v>1241</v>
      </c>
      <c r="B322" s="169" t="s">
        <v>962</v>
      </c>
      <c r="C322" s="169" t="s">
        <v>606</v>
      </c>
      <c r="D322" s="169" t="s">
        <v>1267</v>
      </c>
      <c r="G322" s="186">
        <f t="shared" si="10"/>
      </c>
      <c r="H322" s="186">
        <f t="shared" si="10"/>
      </c>
    </row>
    <row r="323" spans="7:8" ht="15">
      <c r="G323"/>
      <c r="H323"/>
    </row>
    <row r="324" spans="7:8" ht="15">
      <c r="G324" s="216" t="s">
        <v>607</v>
      </c>
      <c r="H324" s="216"/>
    </row>
    <row r="325" spans="7:8" ht="15">
      <c r="G325"/>
      <c r="H325"/>
    </row>
    <row r="326" spans="7:8" ht="15">
      <c r="G326" s="167" t="s">
        <v>433</v>
      </c>
      <c r="H326" s="167" t="s">
        <v>41</v>
      </c>
    </row>
    <row r="327" spans="7:8" ht="15">
      <c r="G327" s="216" t="s">
        <v>608</v>
      </c>
      <c r="H327" s="216"/>
    </row>
    <row r="328" spans="1:9" ht="15">
      <c r="A328" s="169" t="s">
        <v>1241</v>
      </c>
      <c r="B328" s="169" t="s">
        <v>1243</v>
      </c>
      <c r="C328" s="169" t="s">
        <v>434</v>
      </c>
      <c r="D328" s="169" t="s">
        <v>658</v>
      </c>
      <c r="G328" t="s">
        <v>434</v>
      </c>
      <c r="H328" s="186" t="str">
        <f>IF(I328="","",I328)</f>
        <v>Yes</v>
      </c>
      <c r="I328" t="s">
        <v>125</v>
      </c>
    </row>
    <row r="329" spans="1:9" ht="15">
      <c r="A329" s="169" t="s">
        <v>1241</v>
      </c>
      <c r="B329" s="169" t="s">
        <v>971</v>
      </c>
      <c r="C329" s="169" t="s">
        <v>672</v>
      </c>
      <c r="D329" s="169" t="s">
        <v>661</v>
      </c>
      <c r="G329" t="s">
        <v>672</v>
      </c>
      <c r="H329" s="186" t="str">
        <f>IF(I329="","",I329)</f>
        <v>Yes/ Forestry,Tourism</v>
      </c>
      <c r="I329" t="s">
        <v>1236</v>
      </c>
    </row>
    <row r="330" spans="1:8" ht="15">
      <c r="A330" s="169" t="s">
        <v>1241</v>
      </c>
      <c r="B330" s="169" t="s">
        <v>972</v>
      </c>
      <c r="C330" s="169" t="s">
        <v>609</v>
      </c>
      <c r="D330" s="169" t="s">
        <v>663</v>
      </c>
      <c r="G330" t="s">
        <v>609</v>
      </c>
      <c r="H330" s="186">
        <f>IF(I330="","",I330)</f>
      </c>
    </row>
    <row r="331" spans="7:8" ht="15">
      <c r="G331" s="216" t="s">
        <v>610</v>
      </c>
      <c r="H331" s="216"/>
    </row>
    <row r="332" spans="1:8" ht="15">
      <c r="A332" s="169" t="s">
        <v>1241</v>
      </c>
      <c r="B332" s="169" t="s">
        <v>974</v>
      </c>
      <c r="C332" s="169" t="s">
        <v>611</v>
      </c>
      <c r="D332" s="169" t="s">
        <v>766</v>
      </c>
      <c r="G332" t="s">
        <v>611</v>
      </c>
      <c r="H332" s="186">
        <f>IF(I332="","",I332)</f>
      </c>
    </row>
    <row r="333" spans="1:9" ht="15">
      <c r="A333" s="169" t="s">
        <v>1241</v>
      </c>
      <c r="B333" s="169" t="s">
        <v>975</v>
      </c>
      <c r="C333" s="169" t="s">
        <v>673</v>
      </c>
      <c r="D333" s="169" t="s">
        <v>1247</v>
      </c>
      <c r="G333" t="s">
        <v>673</v>
      </c>
      <c r="H333" s="186" t="str">
        <f>IF(I333="","",I333)</f>
        <v>New PAs institutional structure (country level)</v>
      </c>
      <c r="I333" t="s">
        <v>1237</v>
      </c>
    </row>
    <row r="334" spans="1:9" ht="15">
      <c r="A334" s="169" t="s">
        <v>1241</v>
      </c>
      <c r="B334" s="169" t="s">
        <v>1244</v>
      </c>
      <c r="C334" s="169" t="s">
        <v>674</v>
      </c>
      <c r="D334" s="169" t="s">
        <v>1248</v>
      </c>
      <c r="G334" t="s">
        <v>674</v>
      </c>
      <c r="H334" s="186" t="str">
        <f>IF(I334="","",I334)</f>
        <v>Identification of rules and responsibilities of all involved stakeholders.</v>
      </c>
      <c r="I334" t="s">
        <v>1238</v>
      </c>
    </row>
    <row r="335" spans="1:9" ht="15">
      <c r="A335" s="169" t="s">
        <v>1241</v>
      </c>
      <c r="B335" s="169" t="s">
        <v>768</v>
      </c>
      <c r="C335" s="169" t="s">
        <v>675</v>
      </c>
      <c r="D335" s="169" t="s">
        <v>1249</v>
      </c>
      <c r="G335" t="s">
        <v>675</v>
      </c>
      <c r="H335" s="186" t="str">
        <f>IF(I335="","",I335)</f>
        <v>--</v>
      </c>
      <c r="I335" t="s">
        <v>1239</v>
      </c>
    </row>
    <row r="336" spans="1:9" ht="15">
      <c r="A336" s="169" t="s">
        <v>1241</v>
      </c>
      <c r="B336" s="169" t="s">
        <v>976</v>
      </c>
      <c r="C336" s="169" t="s">
        <v>676</v>
      </c>
      <c r="D336" s="169" t="s">
        <v>769</v>
      </c>
      <c r="G336" t="s">
        <v>676</v>
      </c>
      <c r="H336" s="186" t="str">
        <f>IF(I336="","",I336)</f>
        <v>MAAR(Forestry Directorate, Directorates of Agriculture in Al-Hassake ,Lattakia, and Hama governorates))
MSEA
</v>
      </c>
      <c r="I336" t="s">
        <v>1240</v>
      </c>
    </row>
    <row r="337" spans="7:8" ht="15">
      <c r="G337" s="216" t="s">
        <v>46</v>
      </c>
      <c r="H337" s="216"/>
    </row>
    <row r="338" spans="1:9" ht="15">
      <c r="A338" s="169" t="s">
        <v>1241</v>
      </c>
      <c r="B338" s="169" t="s">
        <v>977</v>
      </c>
      <c r="C338" s="169" t="s">
        <v>677</v>
      </c>
      <c r="D338" s="169" t="s">
        <v>771</v>
      </c>
      <c r="G338" t="s">
        <v>677</v>
      </c>
      <c r="H338" s="186" t="str">
        <f>IF(I338="","",I338)</f>
        <v>Yes</v>
      </c>
      <c r="I338" t="s">
        <v>125</v>
      </c>
    </row>
    <row r="339" spans="1:9" ht="15">
      <c r="A339" s="169" t="s">
        <v>1241</v>
      </c>
      <c r="B339" s="169" t="s">
        <v>978</v>
      </c>
      <c r="C339" s="169" t="s">
        <v>678</v>
      </c>
      <c r="D339" s="169" t="s">
        <v>1250</v>
      </c>
      <c r="G339" t="s">
        <v>678</v>
      </c>
      <c r="H339" s="186" t="str">
        <f>IF(I339="","",I339)</f>
        <v>No</v>
      </c>
      <c r="I339" t="s">
        <v>126</v>
      </c>
    </row>
    <row r="340" spans="1:9" ht="15">
      <c r="A340" s="169" t="s">
        <v>1241</v>
      </c>
      <c r="B340" s="169" t="s">
        <v>1245</v>
      </c>
      <c r="C340" s="169" t="s">
        <v>679</v>
      </c>
      <c r="D340" s="169" t="s">
        <v>1251</v>
      </c>
      <c r="G340" t="s">
        <v>679</v>
      </c>
      <c r="H340" s="186" t="str">
        <f>IF(I340="","",I340)</f>
        <v>No</v>
      </c>
      <c r="I340" t="s">
        <v>126</v>
      </c>
    </row>
    <row r="341" spans="1:9" ht="15">
      <c r="A341" s="169" t="s">
        <v>1241</v>
      </c>
      <c r="B341" s="169" t="s">
        <v>979</v>
      </c>
      <c r="C341" s="169" t="s">
        <v>680</v>
      </c>
      <c r="D341" s="169" t="s">
        <v>1252</v>
      </c>
      <c r="G341" t="s">
        <v>680</v>
      </c>
      <c r="H341" s="186" t="str">
        <f>IF(I341="","",I341)</f>
        <v>No</v>
      </c>
      <c r="I341" t="s">
        <v>126</v>
      </c>
    </row>
    <row r="342" spans="7:8" ht="15">
      <c r="G342" s="216" t="s">
        <v>681</v>
      </c>
      <c r="H342" s="216"/>
    </row>
    <row r="343" spans="1:9" ht="15">
      <c r="A343" s="169" t="s">
        <v>1241</v>
      </c>
      <c r="B343" s="169" t="s">
        <v>774</v>
      </c>
      <c r="C343" s="169" t="s">
        <v>682</v>
      </c>
      <c r="D343" s="169" t="s">
        <v>775</v>
      </c>
      <c r="G343" t="s">
        <v>682</v>
      </c>
      <c r="H343" s="186" t="str">
        <f>IF(I343="","",I343)</f>
        <v>No</v>
      </c>
      <c r="I343" t="s">
        <v>126</v>
      </c>
    </row>
    <row r="344" spans="1:9" ht="15">
      <c r="A344" s="169" t="s">
        <v>1241</v>
      </c>
      <c r="B344" s="169" t="s">
        <v>776</v>
      </c>
      <c r="C344" s="169" t="s">
        <v>746</v>
      </c>
      <c r="D344" s="169" t="s">
        <v>777</v>
      </c>
      <c r="G344" t="s">
        <v>746</v>
      </c>
      <c r="H344" s="186" t="str">
        <f>IF(I344="","",I344)</f>
        <v>No</v>
      </c>
      <c r="I344" t="s">
        <v>126</v>
      </c>
    </row>
    <row r="345" spans="1:9" ht="15">
      <c r="A345" s="169" t="s">
        <v>1241</v>
      </c>
      <c r="B345" s="169" t="s">
        <v>980</v>
      </c>
      <c r="C345" s="169" t="s">
        <v>747</v>
      </c>
      <c r="D345" s="169" t="s">
        <v>1253</v>
      </c>
      <c r="G345" t="s">
        <v>747</v>
      </c>
      <c r="H345" s="186" t="str">
        <f>IF(I345="","",I345)</f>
        <v>No</v>
      </c>
      <c r="I345" t="s">
        <v>126</v>
      </c>
    </row>
    <row r="346" spans="1:9" ht="15">
      <c r="A346" s="169" t="s">
        <v>1241</v>
      </c>
      <c r="B346" s="169" t="s">
        <v>778</v>
      </c>
      <c r="C346" s="169" t="s">
        <v>683</v>
      </c>
      <c r="D346" s="169" t="s">
        <v>779</v>
      </c>
      <c r="G346" t="s">
        <v>683</v>
      </c>
      <c r="H346" s="186" t="str">
        <f>IF(I346="","",I346)</f>
        <v>No</v>
      </c>
      <c r="I346" t="s">
        <v>126</v>
      </c>
    </row>
    <row r="347" spans="7:8" ht="15">
      <c r="G347" s="216" t="s">
        <v>667</v>
      </c>
      <c r="H347" s="216"/>
    </row>
    <row r="348" spans="1:8" ht="15">
      <c r="A348" s="169" t="s">
        <v>1241</v>
      </c>
      <c r="B348" s="169" t="s">
        <v>782</v>
      </c>
      <c r="C348" s="169" t="s">
        <v>668</v>
      </c>
      <c r="D348" s="169" t="s">
        <v>783</v>
      </c>
      <c r="G348" t="s">
        <v>668</v>
      </c>
      <c r="H348" s="186">
        <f>IF(I348="","",I348)</f>
      </c>
    </row>
    <row r="349" spans="1:8" ht="15">
      <c r="A349" s="169" t="s">
        <v>1241</v>
      </c>
      <c r="B349" s="169" t="s">
        <v>1246</v>
      </c>
      <c r="C349" s="169" t="s">
        <v>669</v>
      </c>
      <c r="D349" s="169" t="s">
        <v>1254</v>
      </c>
      <c r="G349" t="s">
        <v>669</v>
      </c>
      <c r="H349" s="186">
        <f>IF(I349="","",I349)</f>
      </c>
    </row>
    <row r="350" spans="1:8" ht="15">
      <c r="A350" s="169" t="s">
        <v>1241</v>
      </c>
      <c r="B350" s="169" t="s">
        <v>784</v>
      </c>
      <c r="C350" s="169" t="s">
        <v>670</v>
      </c>
      <c r="D350" s="169" t="s">
        <v>785</v>
      </c>
      <c r="G350" t="s">
        <v>670</v>
      </c>
      <c r="H350" s="186">
        <f>IF(I350="","",I350)</f>
      </c>
    </row>
    <row r="351" spans="1:8" ht="15">
      <c r="A351" s="169" t="s">
        <v>1241</v>
      </c>
      <c r="B351" s="169" t="s">
        <v>786</v>
      </c>
      <c r="C351" s="169" t="s">
        <v>671</v>
      </c>
      <c r="D351" s="169" t="s">
        <v>787</v>
      </c>
      <c r="G351" t="s">
        <v>671</v>
      </c>
      <c r="H351" s="186">
        <f>IF(I351="","",I351)</f>
      </c>
    </row>
    <row r="357" spans="1:9" ht="15">
      <c r="A357" s="169" t="s">
        <v>219</v>
      </c>
      <c r="B357" s="169" t="s">
        <v>240</v>
      </c>
      <c r="C357" s="169" t="s">
        <v>127</v>
      </c>
      <c r="D357" s="169" t="s">
        <v>241</v>
      </c>
      <c r="G357" s="191" t="str">
        <f>IF(I357="","",I357&amp;", ")</f>
        <v>Syria, </v>
      </c>
      <c r="H357" s="191" t="str">
        <f>G357&amp;G358&amp;G359&amp;G360&amp;G361</f>
        <v>Syria, </v>
      </c>
      <c r="I357" t="s">
        <v>318</v>
      </c>
    </row>
    <row r="358" spans="1:7" ht="15">
      <c r="A358" s="169" t="s">
        <v>219</v>
      </c>
      <c r="B358" s="169" t="s">
        <v>240</v>
      </c>
      <c r="C358" s="169" t="s">
        <v>127</v>
      </c>
      <c r="D358" s="169" t="s">
        <v>243</v>
      </c>
      <c r="G358" s="191">
        <f>IF(I358="","",I358)</f>
      </c>
    </row>
    <row r="359" spans="1:7" ht="15">
      <c r="A359" s="169" t="s">
        <v>219</v>
      </c>
      <c r="B359" s="169" t="s">
        <v>240</v>
      </c>
      <c r="C359" s="169" t="s">
        <v>127</v>
      </c>
      <c r="D359" s="169" t="s">
        <v>244</v>
      </c>
      <c r="G359" s="191">
        <f>IF(I359="","",I359)</f>
      </c>
    </row>
    <row r="360" spans="1:7" ht="15">
      <c r="A360" s="169" t="s">
        <v>219</v>
      </c>
      <c r="B360" s="169" t="s">
        <v>240</v>
      </c>
      <c r="C360" s="169" t="s">
        <v>127</v>
      </c>
      <c r="D360" s="169" t="s">
        <v>245</v>
      </c>
      <c r="G360" s="191">
        <f>IF(I360="","",I360)</f>
      </c>
    </row>
    <row r="361" spans="1:7" ht="15">
      <c r="A361" s="169" t="s">
        <v>219</v>
      </c>
      <c r="B361" s="169" t="s">
        <v>240</v>
      </c>
      <c r="C361" s="169" t="s">
        <v>127</v>
      </c>
      <c r="D361" s="169" t="s">
        <v>246</v>
      </c>
      <c r="G361" s="191">
        <f>IF(I361="","",I361)</f>
      </c>
    </row>
  </sheetData>
  <sheetProtection/>
  <mergeCells count="167">
    <mergeCell ref="G281:H281"/>
    <mergeCell ref="G279:H279"/>
    <mergeCell ref="G282:H282"/>
    <mergeCell ref="G261:H261"/>
    <mergeCell ref="G263:H263"/>
    <mergeCell ref="G265:H265"/>
    <mergeCell ref="G267:H267"/>
    <mergeCell ref="G269:H269"/>
    <mergeCell ref="G271:H271"/>
    <mergeCell ref="G273:H273"/>
    <mergeCell ref="G274:H274"/>
    <mergeCell ref="G276:H276"/>
    <mergeCell ref="G278:H278"/>
    <mergeCell ref="G280:H280"/>
    <mergeCell ref="G275:H275"/>
    <mergeCell ref="G277:H277"/>
    <mergeCell ref="G266:H266"/>
    <mergeCell ref="G268:H268"/>
    <mergeCell ref="G270:H270"/>
    <mergeCell ref="G272:H272"/>
    <mergeCell ref="G259:H259"/>
    <mergeCell ref="G258:H258"/>
    <mergeCell ref="G262:H262"/>
    <mergeCell ref="G264:H264"/>
    <mergeCell ref="G230:H230"/>
    <mergeCell ref="G255:H255"/>
    <mergeCell ref="G76:H76"/>
    <mergeCell ref="G77:H77"/>
    <mergeCell ref="G97:H97"/>
    <mergeCell ref="G96:H96"/>
    <mergeCell ref="G159:H159"/>
    <mergeCell ref="G185:H185"/>
    <mergeCell ref="G225:H225"/>
    <mergeCell ref="G227:H227"/>
    <mergeCell ref="G208:H208"/>
    <mergeCell ref="G226:H226"/>
    <mergeCell ref="G228:H228"/>
    <mergeCell ref="G229:H229"/>
    <mergeCell ref="G209:H209"/>
    <mergeCell ref="G210:H210"/>
    <mergeCell ref="G224:H224"/>
    <mergeCell ref="G244:H244"/>
    <mergeCell ref="G245:H245"/>
    <mergeCell ref="G233:H233"/>
    <mergeCell ref="G231:H231"/>
    <mergeCell ref="G232:H232"/>
    <mergeCell ref="G237:H237"/>
    <mergeCell ref="G235:H235"/>
    <mergeCell ref="G239:H239"/>
    <mergeCell ref="G107:H107"/>
    <mergeCell ref="G108:H108"/>
    <mergeCell ref="G109:H109"/>
    <mergeCell ref="G111:H111"/>
    <mergeCell ref="G50:H50"/>
    <mergeCell ref="G46:H46"/>
    <mergeCell ref="G47:H47"/>
    <mergeCell ref="G48:H48"/>
    <mergeCell ref="G49:H49"/>
    <mergeCell ref="G9:H9"/>
    <mergeCell ref="G37:H37"/>
    <mergeCell ref="G40:H40"/>
    <mergeCell ref="G43:H43"/>
    <mergeCell ref="G24:H24"/>
    <mergeCell ref="G21:H21"/>
    <mergeCell ref="G14:H14"/>
    <mergeCell ref="G12:H12"/>
    <mergeCell ref="G25:H25"/>
    <mergeCell ref="G28:H28"/>
    <mergeCell ref="G5:H5"/>
    <mergeCell ref="G6:H6"/>
    <mergeCell ref="G7:H7"/>
    <mergeCell ref="G8:H8"/>
    <mergeCell ref="G1:H1"/>
    <mergeCell ref="G2:H2"/>
    <mergeCell ref="G3:H3"/>
    <mergeCell ref="G4:H4"/>
    <mergeCell ref="G27:H27"/>
    <mergeCell ref="G10:H10"/>
    <mergeCell ref="G11:H11"/>
    <mergeCell ref="G13:H13"/>
    <mergeCell ref="G23:H23"/>
    <mergeCell ref="G22:H22"/>
    <mergeCell ref="G26:H26"/>
    <mergeCell ref="G29:H29"/>
    <mergeCell ref="G32:H32"/>
    <mergeCell ref="G36:H36"/>
    <mergeCell ref="G39:H39"/>
    <mergeCell ref="G31:H31"/>
    <mergeCell ref="G34:H34"/>
    <mergeCell ref="G33:H33"/>
    <mergeCell ref="G30:H30"/>
    <mergeCell ref="G42:H42"/>
    <mergeCell ref="G45:H45"/>
    <mergeCell ref="G256:H256"/>
    <mergeCell ref="G99:H99"/>
    <mergeCell ref="G100:H100"/>
    <mergeCell ref="G101:H101"/>
    <mergeCell ref="G102:H102"/>
    <mergeCell ref="G103:H103"/>
    <mergeCell ref="G105:H105"/>
    <mergeCell ref="G106:H106"/>
    <mergeCell ref="G112:H112"/>
    <mergeCell ref="G113:H113"/>
    <mergeCell ref="G114:H114"/>
    <mergeCell ref="G115:H115"/>
    <mergeCell ref="G117:H117"/>
    <mergeCell ref="G118:H118"/>
    <mergeCell ref="G119:H119"/>
    <mergeCell ref="G120:H120"/>
    <mergeCell ref="G121:H121"/>
    <mergeCell ref="G123:H123"/>
    <mergeCell ref="G124:H124"/>
    <mergeCell ref="G125:H125"/>
    <mergeCell ref="G126:H126"/>
    <mergeCell ref="G127:H127"/>
    <mergeCell ref="G129:H129"/>
    <mergeCell ref="G130:H130"/>
    <mergeCell ref="G131:H131"/>
    <mergeCell ref="G132:H132"/>
    <mergeCell ref="G133:H133"/>
    <mergeCell ref="G135:H135"/>
    <mergeCell ref="G136:H136"/>
    <mergeCell ref="G137:H137"/>
    <mergeCell ref="G138:H138"/>
    <mergeCell ref="G139:H139"/>
    <mergeCell ref="G141:H141"/>
    <mergeCell ref="G142:H142"/>
    <mergeCell ref="G143:H143"/>
    <mergeCell ref="G144:H144"/>
    <mergeCell ref="G145:H145"/>
    <mergeCell ref="G147:H147"/>
    <mergeCell ref="G148:H148"/>
    <mergeCell ref="G149:H149"/>
    <mergeCell ref="G150:H150"/>
    <mergeCell ref="G151:H151"/>
    <mergeCell ref="G153:H153"/>
    <mergeCell ref="G154:H154"/>
    <mergeCell ref="G155:H155"/>
    <mergeCell ref="G156:H156"/>
    <mergeCell ref="G157:H157"/>
    <mergeCell ref="G212:H212"/>
    <mergeCell ref="G158:H158"/>
    <mergeCell ref="G211:H211"/>
    <mergeCell ref="G186:H186"/>
    <mergeCell ref="G205:H205"/>
    <mergeCell ref="G206:H206"/>
    <mergeCell ref="G207:H207"/>
    <mergeCell ref="G248:H248"/>
    <mergeCell ref="G234:H234"/>
    <mergeCell ref="G236:H236"/>
    <mergeCell ref="G238:H238"/>
    <mergeCell ref="G240:H240"/>
    <mergeCell ref="G241:H241"/>
    <mergeCell ref="G242:H242"/>
    <mergeCell ref="G243:H243"/>
    <mergeCell ref="G247:H247"/>
    <mergeCell ref="G246:H246"/>
    <mergeCell ref="G284:H284"/>
    <mergeCell ref="G285:H285"/>
    <mergeCell ref="G294:H294"/>
    <mergeCell ref="G302:H302"/>
    <mergeCell ref="G342:H342"/>
    <mergeCell ref="G347:H347"/>
    <mergeCell ref="G324:H324"/>
    <mergeCell ref="G327:H327"/>
    <mergeCell ref="G331:H331"/>
    <mergeCell ref="G337:H337"/>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4"/>
  <dimension ref="A1:G25"/>
  <sheetViews>
    <sheetView zoomScalePageLayoutView="0" workbookViewId="0" topLeftCell="A1">
      <selection activeCell="C5" sqref="C5"/>
    </sheetView>
  </sheetViews>
  <sheetFormatPr defaultColWidth="9.140625" defaultRowHeight="15"/>
  <cols>
    <col min="1" max="4" width="16.7109375" style="0" customWidth="1"/>
    <col min="5" max="6" width="30.7109375" style="0" customWidth="1"/>
  </cols>
  <sheetData>
    <row r="1" spans="1:6" ht="15.75">
      <c r="A1" s="215" t="s">
        <v>589</v>
      </c>
      <c r="B1" s="215"/>
      <c r="C1" s="215"/>
      <c r="D1" s="215"/>
      <c r="E1" s="215"/>
      <c r="F1" s="215"/>
    </row>
    <row r="2" spans="1:7" ht="16.5">
      <c r="A2" s="200" t="s">
        <v>527</v>
      </c>
      <c r="B2" s="200" t="s">
        <v>443</v>
      </c>
      <c r="C2" s="200" t="s">
        <v>584</v>
      </c>
      <c r="D2" s="200" t="s">
        <v>444</v>
      </c>
      <c r="E2" s="200" t="s">
        <v>445</v>
      </c>
      <c r="F2" s="200" t="s">
        <v>187</v>
      </c>
      <c r="G2">
        <f>IF(AND(B2="",C2="",D2="",E2="",F2=""),"Del",0)</f>
        <v>0</v>
      </c>
    </row>
    <row r="3" spans="1:7" ht="15">
      <c r="A3" t="s">
        <v>1131</v>
      </c>
      <c r="B3" t="s">
        <v>1132</v>
      </c>
      <c r="C3" t="s">
        <v>1133</v>
      </c>
      <c r="D3" t="s">
        <v>1134</v>
      </c>
      <c r="E3" t="s">
        <v>1135</v>
      </c>
      <c r="F3" t="s">
        <v>1136</v>
      </c>
      <c r="G3">
        <f aca="true" t="shared" si="0" ref="G3:G25">IF(AND(B3="",C3="",D3="",E3="",F3=""),"Del",0)</f>
        <v>0</v>
      </c>
    </row>
    <row r="4" spans="2:7" ht="15">
      <c r="B4" t="s">
        <v>1137</v>
      </c>
      <c r="C4" t="s">
        <v>1138</v>
      </c>
      <c r="D4" t="s">
        <v>1139</v>
      </c>
      <c r="E4" t="s">
        <v>1140</v>
      </c>
      <c r="F4" t="s">
        <v>1141</v>
      </c>
      <c r="G4">
        <f t="shared" si="0"/>
        <v>0</v>
      </c>
    </row>
    <row r="5" spans="2:7" ht="15">
      <c r="B5" t="s">
        <v>1142</v>
      </c>
      <c r="C5" t="s">
        <v>1143</v>
      </c>
      <c r="D5" t="s">
        <v>1144</v>
      </c>
      <c r="E5" t="s">
        <v>1145</v>
      </c>
      <c r="F5" t="s">
        <v>1146</v>
      </c>
      <c r="G5">
        <f t="shared" si="0"/>
        <v>0</v>
      </c>
    </row>
    <row r="6" spans="2:7" ht="15">
      <c r="B6" t="s">
        <v>1147</v>
      </c>
      <c r="C6" t="s">
        <v>1148</v>
      </c>
      <c r="D6" t="s">
        <v>1149</v>
      </c>
      <c r="E6" t="s">
        <v>1150</v>
      </c>
      <c r="F6" t="s">
        <v>1151</v>
      </c>
      <c r="G6">
        <f t="shared" si="0"/>
        <v>0</v>
      </c>
    </row>
    <row r="7" spans="1:7" ht="15">
      <c r="A7" t="s">
        <v>1152</v>
      </c>
      <c r="B7" t="s">
        <v>1153</v>
      </c>
      <c r="C7" t="s">
        <v>1154</v>
      </c>
      <c r="D7" t="s">
        <v>1155</v>
      </c>
      <c r="E7" t="s">
        <v>1156</v>
      </c>
      <c r="F7" t="s">
        <v>1157</v>
      </c>
      <c r="G7">
        <f t="shared" si="0"/>
        <v>0</v>
      </c>
    </row>
    <row r="8" spans="2:7" ht="15">
      <c r="B8" t="s">
        <v>1158</v>
      </c>
      <c r="C8" t="s">
        <v>1159</v>
      </c>
      <c r="D8" t="s">
        <v>1160</v>
      </c>
      <c r="E8" t="s">
        <v>1161</v>
      </c>
      <c r="F8" t="s">
        <v>1162</v>
      </c>
      <c r="G8">
        <f t="shared" si="0"/>
        <v>0</v>
      </c>
    </row>
    <row r="9" spans="2:7" ht="15">
      <c r="B9" t="s">
        <v>1163</v>
      </c>
      <c r="C9" t="s">
        <v>1164</v>
      </c>
      <c r="D9" t="s">
        <v>1165</v>
      </c>
      <c r="E9" t="s">
        <v>1166</v>
      </c>
      <c r="F9" t="s">
        <v>1167</v>
      </c>
      <c r="G9">
        <f t="shared" si="0"/>
        <v>0</v>
      </c>
    </row>
    <row r="10" spans="2:7" ht="15">
      <c r="B10" t="s">
        <v>1168</v>
      </c>
      <c r="C10" t="s">
        <v>1169</v>
      </c>
      <c r="D10" t="s">
        <v>1170</v>
      </c>
      <c r="E10" t="s">
        <v>1171</v>
      </c>
      <c r="F10" t="s">
        <v>1172</v>
      </c>
      <c r="G10">
        <f t="shared" si="0"/>
        <v>0</v>
      </c>
    </row>
    <row r="11" spans="1:7" ht="15">
      <c r="A11" t="s">
        <v>1173</v>
      </c>
      <c r="B11" t="s">
        <v>1174</v>
      </c>
      <c r="C11" t="s">
        <v>1175</v>
      </c>
      <c r="D11" t="s">
        <v>1176</v>
      </c>
      <c r="E11" t="s">
        <v>1177</v>
      </c>
      <c r="F11" t="s">
        <v>1178</v>
      </c>
      <c r="G11">
        <f t="shared" si="0"/>
        <v>0</v>
      </c>
    </row>
    <row r="12" spans="2:7" ht="15">
      <c r="B12" t="s">
        <v>1179</v>
      </c>
      <c r="C12" t="s">
        <v>1180</v>
      </c>
      <c r="D12" t="s">
        <v>1181</v>
      </c>
      <c r="E12" t="s">
        <v>1182</v>
      </c>
      <c r="F12" t="s">
        <v>1183</v>
      </c>
      <c r="G12">
        <f t="shared" si="0"/>
        <v>0</v>
      </c>
    </row>
    <row r="13" spans="2:7" ht="15">
      <c r="B13" t="s">
        <v>1184</v>
      </c>
      <c r="C13" t="s">
        <v>1185</v>
      </c>
      <c r="D13" t="s">
        <v>1186</v>
      </c>
      <c r="E13" t="s">
        <v>1187</v>
      </c>
      <c r="F13" t="s">
        <v>1188</v>
      </c>
      <c r="G13">
        <f t="shared" si="0"/>
        <v>0</v>
      </c>
    </row>
    <row r="14" spans="2:7" ht="15">
      <c r="B14" t="s">
        <v>1189</v>
      </c>
      <c r="C14" t="s">
        <v>1190</v>
      </c>
      <c r="D14" t="s">
        <v>1191</v>
      </c>
      <c r="E14" t="s">
        <v>1192</v>
      </c>
      <c r="F14" t="s">
        <v>1193</v>
      </c>
      <c r="G14">
        <f t="shared" si="0"/>
        <v>0</v>
      </c>
    </row>
    <row r="15" spans="2:7" ht="15">
      <c r="B15" t="s">
        <v>1194</v>
      </c>
      <c r="C15" t="s">
        <v>1195</v>
      </c>
      <c r="D15" t="s">
        <v>1196</v>
      </c>
      <c r="E15" t="s">
        <v>1197</v>
      </c>
      <c r="F15" t="s">
        <v>1198</v>
      </c>
      <c r="G15">
        <f t="shared" si="0"/>
        <v>0</v>
      </c>
    </row>
    <row r="16" spans="5:7" ht="15">
      <c r="E16" t="s">
        <v>1199</v>
      </c>
      <c r="G16">
        <f t="shared" si="0"/>
        <v>0</v>
      </c>
    </row>
    <row r="17" spans="5:7" ht="15">
      <c r="E17" t="s">
        <v>1200</v>
      </c>
      <c r="G17">
        <f t="shared" si="0"/>
        <v>0</v>
      </c>
    </row>
    <row r="18" spans="5:7" ht="15">
      <c r="E18" t="s">
        <v>1201</v>
      </c>
      <c r="G18">
        <f t="shared" si="0"/>
        <v>0</v>
      </c>
    </row>
    <row r="19" spans="1:7" ht="15">
      <c r="A19" t="s">
        <v>1202</v>
      </c>
      <c r="B19" t="s">
        <v>1203</v>
      </c>
      <c r="C19" t="s">
        <v>1204</v>
      </c>
      <c r="D19" t="s">
        <v>1205</v>
      </c>
      <c r="E19" t="s">
        <v>1206</v>
      </c>
      <c r="F19" t="s">
        <v>1207</v>
      </c>
      <c r="G19">
        <f t="shared" si="0"/>
        <v>0</v>
      </c>
    </row>
    <row r="20" spans="5:7" ht="15">
      <c r="E20" t="s">
        <v>1208</v>
      </c>
      <c r="G20">
        <f t="shared" si="0"/>
        <v>0</v>
      </c>
    </row>
    <row r="21" spans="5:7" ht="15">
      <c r="E21" t="s">
        <v>1209</v>
      </c>
      <c r="G21">
        <f t="shared" si="0"/>
        <v>0</v>
      </c>
    </row>
    <row r="22" spans="2:7" ht="15">
      <c r="B22" t="s">
        <v>1210</v>
      </c>
      <c r="C22" t="s">
        <v>1211</v>
      </c>
      <c r="D22" t="s">
        <v>1212</v>
      </c>
      <c r="E22" t="s">
        <v>1213</v>
      </c>
      <c r="F22" t="s">
        <v>1214</v>
      </c>
      <c r="G22">
        <f t="shared" si="0"/>
        <v>0</v>
      </c>
    </row>
    <row r="23" spans="6:7" ht="15">
      <c r="F23" t="s">
        <v>1215</v>
      </c>
      <c r="G23">
        <f t="shared" si="0"/>
        <v>0</v>
      </c>
    </row>
    <row r="24" spans="6:7" ht="15">
      <c r="F24" t="s">
        <v>1216</v>
      </c>
      <c r="G24">
        <f t="shared" si="0"/>
        <v>0</v>
      </c>
    </row>
    <row r="25" spans="6:7" ht="15">
      <c r="F25" t="s">
        <v>1217</v>
      </c>
      <c r="G25">
        <f t="shared" si="0"/>
        <v>0</v>
      </c>
    </row>
  </sheetData>
  <sheetProtection/>
  <mergeCells count="1">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7"/>
  <dimension ref="A1:F9"/>
  <sheetViews>
    <sheetView zoomScalePageLayoutView="0" workbookViewId="0" topLeftCell="A1">
      <selection activeCell="A3" sqref="A3:D9"/>
    </sheetView>
  </sheetViews>
  <sheetFormatPr defaultColWidth="9.140625" defaultRowHeight="15"/>
  <cols>
    <col min="1" max="1" width="16.421875" style="0" bestFit="1" customWidth="1"/>
    <col min="2" max="2" width="13.7109375" style="0" bestFit="1" customWidth="1"/>
    <col min="3" max="4" width="27.8515625" style="0" customWidth="1"/>
  </cols>
  <sheetData>
    <row r="1" spans="1:6" ht="15.75">
      <c r="A1" s="215" t="s">
        <v>649</v>
      </c>
      <c r="B1" s="215"/>
      <c r="C1" s="215"/>
      <c r="D1" s="215"/>
      <c r="E1" s="199"/>
      <c r="F1" s="199"/>
    </row>
    <row r="2" spans="1:4" ht="16.5">
      <c r="A2" s="200" t="s">
        <v>456</v>
      </c>
      <c r="B2" s="200" t="s">
        <v>457</v>
      </c>
      <c r="C2" s="200" t="s">
        <v>458</v>
      </c>
      <c r="D2" s="200" t="s">
        <v>459</v>
      </c>
    </row>
    <row r="3" spans="1:6" ht="16.5">
      <c r="A3" t="s">
        <v>139</v>
      </c>
      <c r="B3">
        <v>39322</v>
      </c>
      <c r="C3" t="s">
        <v>1118</v>
      </c>
      <c r="D3" t="s">
        <v>1119</v>
      </c>
      <c r="F3" s="17"/>
    </row>
    <row r="4" spans="1:6" ht="16.5">
      <c r="A4" t="s">
        <v>141</v>
      </c>
      <c r="B4">
        <v>40052</v>
      </c>
      <c r="C4" t="s">
        <v>1120</v>
      </c>
      <c r="D4" t="s">
        <v>1121</v>
      </c>
      <c r="F4" s="17"/>
    </row>
    <row r="5" spans="1:6" ht="16.5">
      <c r="A5" t="s">
        <v>142</v>
      </c>
      <c r="B5">
        <v>39345</v>
      </c>
      <c r="C5" t="s">
        <v>1122</v>
      </c>
      <c r="D5" t="s">
        <v>1123</v>
      </c>
      <c r="F5" s="17"/>
    </row>
    <row r="6" spans="2:6" ht="16.5">
      <c r="F6" s="17"/>
    </row>
    <row r="7" spans="2:6" ht="16.5">
      <c r="F7" s="17"/>
    </row>
    <row r="8" spans="2:6" ht="16.5">
      <c r="F8" s="17"/>
    </row>
    <row r="9" spans="2:6" ht="16.5">
      <c r="F9" s="17"/>
    </row>
  </sheetData>
  <sheetProtection/>
  <mergeCells count="1">
    <mergeCell ref="A1:D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6"/>
  <dimension ref="A1:G37"/>
  <sheetViews>
    <sheetView zoomScalePageLayoutView="0" workbookViewId="0" topLeftCell="A1">
      <selection activeCell="A4" sqref="A4:G37"/>
    </sheetView>
  </sheetViews>
  <sheetFormatPr defaultColWidth="9.140625" defaultRowHeight="15"/>
  <cols>
    <col min="1" max="1" width="28.140625" style="0" bestFit="1" customWidth="1"/>
    <col min="2" max="7" width="16.7109375" style="208" customWidth="1"/>
    <col min="10" max="10" width="11.140625" style="0" bestFit="1" customWidth="1"/>
  </cols>
  <sheetData>
    <row r="1" spans="1:7" ht="15.75">
      <c r="A1" s="215" t="s">
        <v>650</v>
      </c>
      <c r="B1" s="215"/>
      <c r="C1" s="215"/>
      <c r="D1" s="215"/>
      <c r="E1" s="215"/>
      <c r="F1" s="215"/>
      <c r="G1" s="215"/>
    </row>
    <row r="2" spans="1:7" ht="82.5">
      <c r="A2" s="203" t="s">
        <v>83</v>
      </c>
      <c r="B2" s="206" t="s">
        <v>204</v>
      </c>
      <c r="C2" s="206" t="s">
        <v>85</v>
      </c>
      <c r="D2" s="206" t="s">
        <v>206</v>
      </c>
      <c r="E2" s="206" t="s">
        <v>87</v>
      </c>
      <c r="F2" s="206" t="s">
        <v>88</v>
      </c>
      <c r="G2" s="206" t="s">
        <v>89</v>
      </c>
    </row>
    <row r="3" spans="1:7" ht="16.5">
      <c r="A3" s="204" t="s">
        <v>84</v>
      </c>
      <c r="B3" s="207"/>
      <c r="C3" s="207" t="s">
        <v>86</v>
      </c>
      <c r="D3" s="207"/>
      <c r="E3" s="207"/>
      <c r="F3" s="205">
        <v>40359</v>
      </c>
      <c r="G3" s="207"/>
    </row>
    <row r="4" spans="1:7" ht="15">
      <c r="A4" t="s">
        <v>90</v>
      </c>
      <c r="G4" s="208">
        <v>0</v>
      </c>
    </row>
    <row r="5" ht="15">
      <c r="G5" s="208">
        <v>0</v>
      </c>
    </row>
    <row r="6" ht="15">
      <c r="G6" s="208">
        <v>0</v>
      </c>
    </row>
    <row r="7" ht="15">
      <c r="G7" s="208">
        <v>0</v>
      </c>
    </row>
    <row r="8" ht="15">
      <c r="G8" s="208">
        <v>0</v>
      </c>
    </row>
    <row r="9" ht="15">
      <c r="G9" s="208">
        <v>0</v>
      </c>
    </row>
    <row r="10" ht="15">
      <c r="G10" s="208">
        <v>0</v>
      </c>
    </row>
    <row r="11" spans="1:7" ht="15">
      <c r="A11" t="s">
        <v>91</v>
      </c>
      <c r="G11" s="208">
        <v>0</v>
      </c>
    </row>
    <row r="12" ht="15">
      <c r="G12" s="208">
        <v>0</v>
      </c>
    </row>
    <row r="13" ht="15">
      <c r="G13" s="208">
        <v>0</v>
      </c>
    </row>
    <row r="14" ht="15">
      <c r="G14" s="208">
        <v>0</v>
      </c>
    </row>
    <row r="15" ht="15">
      <c r="G15" s="208">
        <v>0</v>
      </c>
    </row>
    <row r="16" ht="15">
      <c r="G16" s="208">
        <v>0</v>
      </c>
    </row>
    <row r="17" spans="1:7" ht="15">
      <c r="A17" t="s">
        <v>92</v>
      </c>
      <c r="G17" s="208">
        <v>0</v>
      </c>
    </row>
    <row r="18" ht="15">
      <c r="G18" s="208">
        <v>0</v>
      </c>
    </row>
    <row r="19" ht="15">
      <c r="G19" s="208">
        <v>0</v>
      </c>
    </row>
    <row r="20" ht="15">
      <c r="G20" s="208">
        <v>0</v>
      </c>
    </row>
    <row r="21" ht="15">
      <c r="G21" s="208">
        <v>0</v>
      </c>
    </row>
    <row r="22" ht="15">
      <c r="G22" s="208">
        <v>0</v>
      </c>
    </row>
    <row r="23" spans="1:7" ht="15">
      <c r="A23" t="s">
        <v>348</v>
      </c>
      <c r="G23" s="208">
        <v>0</v>
      </c>
    </row>
    <row r="24" ht="15">
      <c r="G24" s="208">
        <v>0</v>
      </c>
    </row>
    <row r="25" ht="15">
      <c r="G25" s="208">
        <v>0</v>
      </c>
    </row>
    <row r="26" ht="15">
      <c r="G26" s="208">
        <v>0</v>
      </c>
    </row>
    <row r="27" ht="15">
      <c r="G27" s="208">
        <v>0</v>
      </c>
    </row>
    <row r="28" ht="15">
      <c r="G28" s="208">
        <v>0</v>
      </c>
    </row>
    <row r="29" spans="1:7" ht="15">
      <c r="A29" t="s">
        <v>349</v>
      </c>
      <c r="G29" s="208">
        <v>0</v>
      </c>
    </row>
    <row r="30" ht="15">
      <c r="G30" s="208">
        <v>0</v>
      </c>
    </row>
    <row r="31" ht="15">
      <c r="G31" s="208">
        <v>0</v>
      </c>
    </row>
    <row r="32" ht="15">
      <c r="G32" s="208">
        <v>0</v>
      </c>
    </row>
    <row r="33" ht="15">
      <c r="G33" s="208">
        <v>0</v>
      </c>
    </row>
    <row r="34" ht="15">
      <c r="G34" s="208">
        <v>0</v>
      </c>
    </row>
    <row r="35" spans="1:7" ht="15">
      <c r="A35" t="s">
        <v>350</v>
      </c>
      <c r="C35" s="208">
        <v>0</v>
      </c>
      <c r="D35" s="208">
        <v>0</v>
      </c>
      <c r="E35" s="208">
        <v>0</v>
      </c>
      <c r="F35" s="208">
        <v>0</v>
      </c>
      <c r="G35" s="208">
        <v>0</v>
      </c>
    </row>
    <row r="36" spans="1:7" ht="15">
      <c r="A36" t="s">
        <v>357</v>
      </c>
      <c r="B36" s="208" t="s">
        <v>1124</v>
      </c>
      <c r="C36" s="208">
        <v>0.22</v>
      </c>
      <c r="D36" s="208">
        <v>6.72685</v>
      </c>
      <c r="E36" s="208" t="s">
        <v>1124</v>
      </c>
      <c r="F36" s="208">
        <v>2.829109</v>
      </c>
      <c r="G36" s="208">
        <v>6.72685</v>
      </c>
    </row>
    <row r="37" spans="1:7" ht="15">
      <c r="A37" t="s">
        <v>271</v>
      </c>
      <c r="C37" s="208">
        <v>0</v>
      </c>
      <c r="D37" s="208">
        <v>0</v>
      </c>
      <c r="E37" s="208">
        <v>0</v>
      </c>
      <c r="F37" s="208">
        <v>0</v>
      </c>
      <c r="G37" s="208">
        <v>0</v>
      </c>
    </row>
  </sheetData>
  <sheetProtection/>
  <mergeCells count="1">
    <mergeCell ref="A1:G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8"/>
  <dimension ref="A1:K13"/>
  <sheetViews>
    <sheetView zoomScalePageLayoutView="0" workbookViewId="0" topLeftCell="A1">
      <selection activeCell="B6" sqref="B6:K13"/>
    </sheetView>
  </sheetViews>
  <sheetFormatPr defaultColWidth="9.140625" defaultRowHeight="15"/>
  <cols>
    <col min="1" max="1" width="21.28125" style="0" customWidth="1"/>
    <col min="2" max="11" width="10.7109375" style="0" customWidth="1"/>
  </cols>
  <sheetData>
    <row r="1" spans="1:11" ht="15.75">
      <c r="A1" s="215" t="s">
        <v>653</v>
      </c>
      <c r="B1" s="215"/>
      <c r="C1" s="215"/>
      <c r="D1" s="215"/>
      <c r="E1" s="215"/>
      <c r="F1" s="215"/>
      <c r="G1" s="215"/>
      <c r="H1" s="215"/>
      <c r="I1" s="215"/>
      <c r="J1" s="215"/>
      <c r="K1" s="215"/>
    </row>
    <row r="2" spans="1:11" ht="16.5">
      <c r="A2" s="201" t="s">
        <v>569</v>
      </c>
      <c r="B2" s="224" t="s">
        <v>576</v>
      </c>
      <c r="C2" s="224"/>
      <c r="D2" s="224" t="s">
        <v>579</v>
      </c>
      <c r="E2" s="224"/>
      <c r="F2" s="224" t="s">
        <v>580</v>
      </c>
      <c r="G2" s="224"/>
      <c r="H2" s="224" t="s">
        <v>552</v>
      </c>
      <c r="I2" s="224"/>
      <c r="J2" s="224" t="s">
        <v>552</v>
      </c>
      <c r="K2" s="224"/>
    </row>
    <row r="3" spans="1:11" ht="16.5">
      <c r="A3" s="201" t="s">
        <v>570</v>
      </c>
      <c r="B3" s="224" t="s">
        <v>577</v>
      </c>
      <c r="C3" s="224"/>
      <c r="D3" s="224"/>
      <c r="E3" s="224"/>
      <c r="F3" s="224"/>
      <c r="G3" s="224"/>
      <c r="H3" s="224" t="s">
        <v>577</v>
      </c>
      <c r="I3" s="224"/>
      <c r="J3" s="224" t="s">
        <v>581</v>
      </c>
      <c r="K3" s="224"/>
    </row>
    <row r="4" spans="1:11" ht="16.5">
      <c r="A4" s="210"/>
      <c r="B4" s="224" t="s">
        <v>578</v>
      </c>
      <c r="C4" s="224"/>
      <c r="D4" s="224" t="s">
        <v>578</v>
      </c>
      <c r="E4" s="224"/>
      <c r="F4" s="224" t="s">
        <v>578</v>
      </c>
      <c r="G4" s="224"/>
      <c r="H4" s="224" t="s">
        <v>578</v>
      </c>
      <c r="I4" s="224"/>
      <c r="J4" s="224" t="s">
        <v>578</v>
      </c>
      <c r="K4" s="224"/>
    </row>
    <row r="5" spans="1:11" ht="16.5">
      <c r="A5" s="210"/>
      <c r="B5" s="201" t="s">
        <v>582</v>
      </c>
      <c r="C5" s="201" t="s">
        <v>583</v>
      </c>
      <c r="D5" s="201" t="s">
        <v>582</v>
      </c>
      <c r="E5" s="201" t="s">
        <v>583</v>
      </c>
      <c r="F5" s="201" t="s">
        <v>582</v>
      </c>
      <c r="G5" s="201" t="s">
        <v>583</v>
      </c>
      <c r="H5" s="201" t="s">
        <v>582</v>
      </c>
      <c r="I5" s="201" t="s">
        <v>583</v>
      </c>
      <c r="J5" s="201" t="s">
        <v>582</v>
      </c>
      <c r="K5" s="201" t="s">
        <v>583</v>
      </c>
    </row>
    <row r="6" spans="1:10" ht="16.5">
      <c r="A6" s="210" t="s">
        <v>571</v>
      </c>
      <c r="B6" t="s">
        <v>577</v>
      </c>
      <c r="H6" t="s">
        <v>577</v>
      </c>
      <c r="J6" t="s">
        <v>581</v>
      </c>
    </row>
    <row r="7" spans="1:10" ht="16.5">
      <c r="A7" s="210" t="s">
        <v>572</v>
      </c>
      <c r="B7" t="s">
        <v>578</v>
      </c>
      <c r="D7" t="s">
        <v>578</v>
      </c>
      <c r="F7" t="s">
        <v>578</v>
      </c>
      <c r="H7" t="s">
        <v>578</v>
      </c>
      <c r="J7" t="s">
        <v>578</v>
      </c>
    </row>
    <row r="8" spans="1:11" ht="16.5">
      <c r="A8" s="210" t="s">
        <v>282</v>
      </c>
      <c r="B8" t="s">
        <v>582</v>
      </c>
      <c r="C8" t="s">
        <v>583</v>
      </c>
      <c r="D8" t="s">
        <v>582</v>
      </c>
      <c r="E8" t="s">
        <v>583</v>
      </c>
      <c r="F8" t="s">
        <v>582</v>
      </c>
      <c r="G8" t="s">
        <v>583</v>
      </c>
      <c r="H8" t="s">
        <v>582</v>
      </c>
      <c r="I8" t="s">
        <v>583</v>
      </c>
      <c r="J8" t="s">
        <v>582</v>
      </c>
      <c r="K8" t="s">
        <v>583</v>
      </c>
    </row>
    <row r="9" spans="1:11" ht="16.5">
      <c r="A9" s="211" t="s">
        <v>573</v>
      </c>
      <c r="B9">
        <v>0.5</v>
      </c>
      <c r="C9">
        <v>0.5</v>
      </c>
      <c r="D9">
        <v>0.525</v>
      </c>
      <c r="E9">
        <v>0.525</v>
      </c>
      <c r="H9">
        <v>1.025</v>
      </c>
      <c r="I9">
        <v>1.025</v>
      </c>
      <c r="K9">
        <v>0.79760472</v>
      </c>
    </row>
    <row r="10" ht="16.5">
      <c r="A10" s="211" t="s">
        <v>574</v>
      </c>
    </row>
    <row r="11" ht="16.5">
      <c r="A11" s="211" t="s">
        <v>283</v>
      </c>
    </row>
    <row r="12" ht="16.5">
      <c r="A12" s="210" t="s">
        <v>575</v>
      </c>
    </row>
    <row r="13" spans="1:11" ht="16.5">
      <c r="A13" s="210" t="s">
        <v>552</v>
      </c>
      <c r="D13">
        <v>2.41</v>
      </c>
      <c r="E13">
        <v>2.41</v>
      </c>
      <c r="K13">
        <v>0.848625</v>
      </c>
    </row>
  </sheetData>
  <sheetProtection/>
  <mergeCells count="16">
    <mergeCell ref="H3:I3"/>
    <mergeCell ref="J3:K3"/>
    <mergeCell ref="B2:C2"/>
    <mergeCell ref="D2:E2"/>
    <mergeCell ref="F2:G2"/>
    <mergeCell ref="H2:I2"/>
    <mergeCell ref="J4:K4"/>
    <mergeCell ref="A1:K1"/>
    <mergeCell ref="B4:C4"/>
    <mergeCell ref="D4:E4"/>
    <mergeCell ref="F4:G4"/>
    <mergeCell ref="H4:I4"/>
    <mergeCell ref="J2:K2"/>
    <mergeCell ref="B3:C3"/>
    <mergeCell ref="D3:E3"/>
    <mergeCell ref="F3:G3"/>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
  <dimension ref="B6:E15"/>
  <sheetViews>
    <sheetView showGridLines="0" zoomScalePageLayoutView="0" workbookViewId="0" topLeftCell="A1">
      <selection activeCell="A1" sqref="A1"/>
    </sheetView>
  </sheetViews>
  <sheetFormatPr defaultColWidth="9.140625" defaultRowHeight="15"/>
  <cols>
    <col min="1" max="1" width="2.7109375" style="0" customWidth="1"/>
    <col min="2" max="2" width="4.7109375" style="0" customWidth="1"/>
    <col min="4" max="4" width="132.7109375" style="0" customWidth="1"/>
    <col min="5" max="5" width="9.28125" style="0" customWidth="1"/>
  </cols>
  <sheetData>
    <row r="6" spans="2:5" ht="15">
      <c r="B6" s="1"/>
      <c r="C6" s="1"/>
      <c r="D6" s="1"/>
      <c r="E6" s="1"/>
    </row>
    <row r="7" spans="2:5" ht="16.5">
      <c r="B7" s="31" t="str">
        <f>"Selected Project:  "&amp;BasicData!$E$12</f>
        <v>Selected Project:  Piloting Natural Resource Valuation within Environmental Impact Assessments</v>
      </c>
      <c r="C7" s="1"/>
      <c r="D7" s="1"/>
      <c r="E7" s="1"/>
    </row>
    <row r="8" spans="2:5" ht="15" hidden="1">
      <c r="B8" s="1"/>
      <c r="C8" s="1"/>
      <c r="D8" s="1"/>
      <c r="E8" s="1"/>
    </row>
    <row r="9" spans="2:5" ht="15" hidden="1">
      <c r="B9" s="1"/>
      <c r="C9" s="1"/>
      <c r="D9" s="1"/>
      <c r="E9" s="1"/>
    </row>
    <row r="10" spans="2:5" s="3" customFormat="1" ht="20.25">
      <c r="B10" s="225" t="s">
        <v>178</v>
      </c>
      <c r="C10" s="225"/>
      <c r="D10" s="225"/>
      <c r="E10" s="225"/>
    </row>
    <row r="11" spans="2:5" s="3" customFormat="1" ht="16.5">
      <c r="B11" s="226"/>
      <c r="C11" s="226"/>
      <c r="D11" s="226"/>
      <c r="E11" s="226"/>
    </row>
    <row r="12" spans="2:5" s="3" customFormat="1" ht="16.5">
      <c r="B12" s="2"/>
      <c r="C12" s="2"/>
      <c r="D12" s="117"/>
      <c r="E12" s="2"/>
    </row>
    <row r="13" spans="2:5" ht="132">
      <c r="B13" s="2"/>
      <c r="C13" s="2"/>
      <c r="D13" s="118" t="s">
        <v>13</v>
      </c>
      <c r="E13" s="2"/>
    </row>
    <row r="14" spans="2:5" ht="181.5">
      <c r="B14" s="2"/>
      <c r="C14" s="2"/>
      <c r="D14" s="139" t="s">
        <v>10</v>
      </c>
      <c r="E14" s="2"/>
    </row>
    <row r="15" spans="2:5" ht="16.5">
      <c r="B15" s="2"/>
      <c r="C15" s="2"/>
      <c r="D15" s="2"/>
      <c r="E15" s="2"/>
    </row>
  </sheetData>
  <sheetProtection password="CA59" sheet="1" objects="1" scenarios="1"/>
  <mergeCells count="2">
    <mergeCell ref="B10:E10"/>
    <mergeCell ref="B11:E1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GEF APR/PIR</dc:title>
  <dc:subject/>
  <dc:creator>AGOffice</dc:creator>
  <cp:keywords/>
  <dc:description/>
  <cp:lastModifiedBy>nicole.brown</cp:lastModifiedBy>
  <cp:lastPrinted>2009-07-13T17:27:29Z</cp:lastPrinted>
  <dcterms:created xsi:type="dcterms:W3CDTF">2009-06-15T11:57:40Z</dcterms:created>
  <dcterms:modified xsi:type="dcterms:W3CDTF">2010-07-05T19:11:36Z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English|7f98b732-4b5b-4b70-ba90-a0eff09b5d2d</vt:lpwstr>
  </property>
  <property fmtid="{D5CDD505-2E9C-101B-9397-08002B2CF9AE}" pid="3" name="o4086b1782a74105bb5269035bccc8e9">
    <vt:lpwstr>Draft|121d40a5-e62e-4d42-82e4-d6d12003de0a</vt:lpwstr>
  </property>
  <property fmtid="{D5CDD505-2E9C-101B-9397-08002B2CF9AE}" pid="4" name="idff2b682fce4d0680503cd9036a3260">
    <vt:lpwstr>Prodoc|099f975e-b4d9-4bba-a499-dbcc387c61ad</vt:lpwstr>
  </property>
  <property fmtid="{D5CDD505-2E9C-101B-9397-08002B2CF9AE}" pid="5" name="TaxCatchAll">
    <vt:lpwstr>1110;#Prodoc|099f975e-b4d9-4bba-a499-dbcc387c61ad;#1144;#JAM|525357fe-8321-49c8-b4ed-31aebd9a42f8;#1;#English|7f98b732-4b5b-4b70-ba90-a0eff09b5d2d;#763;#Draft|121d40a5-e62e-4d42-82e4-d6d12003de0a</vt:lpwstr>
  </property>
  <property fmtid="{D5CDD505-2E9C-101B-9397-08002B2CF9AE}" pid="6" name="_dlc_DocId">
    <vt:lpwstr>ATLASPDC-4-9948</vt:lpwstr>
  </property>
  <property fmtid="{D5CDD505-2E9C-101B-9397-08002B2CF9AE}" pid="7" name="_dlc_DocIdItemGuid">
    <vt:lpwstr>3db60093-fb59-4e93-9a79-dcebfae5cf72</vt:lpwstr>
  </property>
  <property fmtid="{D5CDD505-2E9C-101B-9397-08002B2CF9AE}" pid="8" name="_dlc_DocIdUrl">
    <vt:lpwstr>https://info.undp.org/docs/pdc/_layouts/DocIdRedir.aspx?ID=ATLASPDC-4-9948, ATLASPDC-4-9948</vt:lpwstr>
  </property>
  <property fmtid="{D5CDD505-2E9C-101B-9397-08002B2CF9AE}" pid="9" name="UN Languages">
    <vt:lpwstr>1;#English|7f98b732-4b5b-4b70-ba90-a0eff09b5d2d</vt:lpwstr>
  </property>
  <property fmtid="{D5CDD505-2E9C-101B-9397-08002B2CF9AE}" pid="10" name="Atlas Document Type">
    <vt:lpwstr>1110;#Prodoc|099f975e-b4d9-4bba-a499-dbcc387c61ad</vt:lpwstr>
  </property>
  <property fmtid="{D5CDD505-2E9C-101B-9397-08002B2CF9AE}" pid="11" name="UNDPFocusAreasTaxHTField0">
    <vt:lpwstr/>
  </property>
  <property fmtid="{D5CDD505-2E9C-101B-9397-08002B2CF9AE}" pid="12" name="gc6531b704974d528487414686b72f6f">
    <vt:lpwstr>JAM|525357fe-8321-49c8-b4ed-31aebd9a42f8</vt:lpwstr>
  </property>
  <property fmtid="{D5CDD505-2E9C-101B-9397-08002B2CF9AE}" pid="13" name="Operating Unit0">
    <vt:lpwstr>1144;#JAM|525357fe-8321-49c8-b4ed-31aebd9a42f8</vt:lpwstr>
  </property>
  <property fmtid="{D5CDD505-2E9C-101B-9397-08002B2CF9AE}" pid="14" name="Unit">
    <vt:lpwstr/>
  </property>
  <property fmtid="{D5CDD505-2E9C-101B-9397-08002B2CF9AE}" pid="15" name="UnitTaxHTField0">
    <vt:lpwstr/>
  </property>
  <property fmtid="{D5CDD505-2E9C-101B-9397-08002B2CF9AE}" pid="16" name="UNDPDocumentCategoryTaxHTField0">
    <vt:lpwstr/>
  </property>
  <property fmtid="{D5CDD505-2E9C-101B-9397-08002B2CF9AE}" pid="17" name="UNDPFocusAreas">
    <vt:lpwstr/>
  </property>
  <property fmtid="{D5CDD505-2E9C-101B-9397-08002B2CF9AE}" pid="18" name="Atlas Document Status">
    <vt:lpwstr>763;#Draft|121d40a5-e62e-4d42-82e4-d6d12003de0a</vt:lpwstr>
  </property>
  <property fmtid="{D5CDD505-2E9C-101B-9397-08002B2CF9AE}" pid="19" name="PDC Document Category">
    <vt:lpwstr>Project</vt:lpwstr>
  </property>
  <property fmtid="{D5CDD505-2E9C-101B-9397-08002B2CF9AE}" pid="20" name="UNDPPublishedDate">
    <vt:lpwstr>2013-05-03T00:00:00Z</vt:lpwstr>
  </property>
  <property fmtid="{D5CDD505-2E9C-101B-9397-08002B2CF9AE}" pid="21" name="Project Number">
    <vt:lpwstr>00057157</vt:lpwstr>
  </property>
  <property fmtid="{D5CDD505-2E9C-101B-9397-08002B2CF9AE}" pid="22" name="UNDPDocumentCategory">
    <vt:lpwstr/>
  </property>
  <property fmtid="{D5CDD505-2E9C-101B-9397-08002B2CF9AE}" pid="23" name="UndpProjectNo">
    <vt:lpwstr>00057157</vt:lpwstr>
  </property>
  <property fmtid="{D5CDD505-2E9C-101B-9397-08002B2CF9AE}" pid="24" name="UNDPPOPPFunctionalArea">
    <vt:lpwstr/>
  </property>
  <property fmtid="{D5CDD505-2E9C-101B-9397-08002B2CF9AE}" pid="25" name="UNDPCountry">
    <vt:lpwstr/>
  </property>
  <property fmtid="{D5CDD505-2E9C-101B-9397-08002B2CF9AE}" pid="26" name="_Publisher">
    <vt:lpwstr/>
  </property>
  <property fmtid="{D5CDD505-2E9C-101B-9397-08002B2CF9AE}" pid="27" name="UndpDocStatus">
    <vt:lpwstr/>
  </property>
  <property fmtid="{D5CDD505-2E9C-101B-9397-08002B2CF9AE}" pid="28" name="UndpOUCode">
    <vt:lpwstr/>
  </property>
  <property fmtid="{D5CDD505-2E9C-101B-9397-08002B2CF9AE}" pid="29" name="UndpDocTypeMM">
    <vt:lpwstr/>
  </property>
  <property fmtid="{D5CDD505-2E9C-101B-9397-08002B2CF9AE}" pid="30" name="URL">
    <vt:lpwstr/>
  </property>
  <property fmtid="{D5CDD505-2E9C-101B-9397-08002B2CF9AE}" pid="31" name="b6db62fdefd74bd188b0c1cc54de5bcf">
    <vt:lpwstr/>
  </property>
  <property fmtid="{D5CDD505-2E9C-101B-9397-08002B2CF9AE}" pid="32" name="UndpDocID">
    <vt:lpwstr/>
  </property>
  <property fmtid="{D5CDD505-2E9C-101B-9397-08002B2CF9AE}" pid="33" name="Outcome1">
    <vt:lpwstr/>
  </property>
  <property fmtid="{D5CDD505-2E9C-101B-9397-08002B2CF9AE}" pid="34" name="UNDPSummary">
    <vt:lpwstr/>
  </property>
  <property fmtid="{D5CDD505-2E9C-101B-9397-08002B2CF9AE}" pid="35" name="UndpDocFormat">
    <vt:lpwstr/>
  </property>
  <property fmtid="{D5CDD505-2E9C-101B-9397-08002B2CF9AE}" pid="36" name="UndpDocTypeMMTaxHTField0">
    <vt:lpwstr/>
  </property>
  <property fmtid="{D5CDD505-2E9C-101B-9397-08002B2CF9AE}" pid="37" name="UNDPCountryTaxHTField0">
    <vt:lpwstr/>
  </property>
  <property fmtid="{D5CDD505-2E9C-101B-9397-08002B2CF9AE}" pid="38" name="DocumentSetDescription">
    <vt:lpwstr/>
  </property>
  <property fmtid="{D5CDD505-2E9C-101B-9397-08002B2CF9AE}" pid="39" name="UndpUnitMM">
    <vt:lpwstr/>
  </property>
  <property fmtid="{D5CDD505-2E9C-101B-9397-08002B2CF9AE}" pid="40" name="UndpClassificationLevel">
    <vt:lpwstr/>
  </property>
  <property fmtid="{D5CDD505-2E9C-101B-9397-08002B2CF9AE}" pid="41" name="c4e2ab2cc9354bbf9064eeb465a566ea">
    <vt:lpwstr/>
  </property>
  <property fmtid="{D5CDD505-2E9C-101B-9397-08002B2CF9AE}" pid="42" name="eRegFilingCodeMM">
    <vt:lpwstr/>
  </property>
  <property fmtid="{D5CDD505-2E9C-101B-9397-08002B2CF9AE}" pid="43" name="Project Manager">
    <vt:lpwstr/>
  </property>
  <property fmtid="{D5CDD505-2E9C-101B-9397-08002B2CF9AE}" pid="44" name="UndpIsTemplate">
    <vt:lpwstr/>
  </property>
  <property fmtid="{D5CDD505-2E9C-101B-9397-08002B2CF9AE}" pid="45" name="display_urn:schemas-microsoft-com:office:office#Editor">
    <vt:lpwstr>svcSP_AdminPI_UNDP</vt:lpwstr>
  </property>
  <property fmtid="{D5CDD505-2E9C-101B-9397-08002B2CF9AE}" pid="46" name="display_urn:schemas-microsoft-com:office:office#Author">
    <vt:lpwstr>Nicole Brown</vt:lpwstr>
  </property>
</Properties>
</file>